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32727CFA-EE40-4BFE-9A84-98DB078E0654}" xr6:coauthVersionLast="36" xr6:coauthVersionMax="36" xr10:uidLastSave="{00000000-0000-0000-0000-000000000000}"/>
  <workbookProtection workbookPassword="CAD0" lockStructure="1"/>
  <bookViews>
    <workbookView xWindow="-1200" yWindow="345" windowWidth="10920" windowHeight="801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I6" i="5" s="1"/>
  <c r="U6" i="5"/>
  <c r="AC6" i="5" s="1"/>
  <c r="V6" i="5"/>
  <c r="AL6" i="5" s="1"/>
  <c r="W6" i="5"/>
  <c r="AE6" i="5" s="1"/>
  <c r="Y6" i="5"/>
  <c r="R7" i="5"/>
  <c r="AH7" i="5" s="1"/>
  <c r="S7" i="5"/>
  <c r="AI7" i="5" s="1"/>
  <c r="U7" i="5"/>
  <c r="AK7" i="5" s="1"/>
  <c r="V7" i="5"/>
  <c r="AL7" i="5" s="1"/>
  <c r="W7" i="5"/>
  <c r="AE7" i="5" s="1"/>
  <c r="Y7" i="5"/>
  <c r="AG7" i="5" s="1"/>
  <c r="T6" i="5"/>
  <c r="AB6" i="5" s="1"/>
  <c r="X6" i="5"/>
  <c r="AF6" i="5" s="1"/>
  <c r="T7" i="5"/>
  <c r="AB7" i="5" s="1"/>
  <c r="X7" i="5"/>
  <c r="AF7" i="5" s="1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AH9" i="5" s="1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 s="1"/>
  <c r="X9" i="5"/>
  <c r="AF9" i="5" s="1"/>
  <c r="W9" i="5"/>
  <c r="AM9" i="5" s="1"/>
  <c r="V9" i="5"/>
  <c r="AL9" i="5" s="1"/>
  <c r="U9" i="5"/>
  <c r="AK9" i="5" s="1"/>
  <c r="T9" i="5"/>
  <c r="AB9" i="5" s="1"/>
  <c r="S9" i="5"/>
  <c r="AA9" i="5" s="1"/>
  <c r="Y8" i="5"/>
  <c r="AO8" i="5" s="1"/>
  <c r="X8" i="5"/>
  <c r="AF8" i="5" s="1"/>
  <c r="W8" i="5"/>
  <c r="AM8" i="5" s="1"/>
  <c r="V8" i="5"/>
  <c r="AL8" i="5" s="1"/>
  <c r="U8" i="5"/>
  <c r="AK8" i="5" s="1"/>
  <c r="T8" i="5"/>
  <c r="AB8" i="5" s="1"/>
  <c r="S8" i="5"/>
  <c r="AA8" i="5" s="1"/>
  <c r="R8" i="5"/>
  <c r="AH8" i="5" s="1"/>
  <c r="J62" i="5"/>
  <c r="H17" i="2"/>
  <c r="J18" i="2" s="1"/>
  <c r="D24" i="2"/>
  <c r="B24" i="2"/>
  <c r="G17" i="2"/>
  <c r="I18" i="2"/>
  <c r="B2" i="2" s="1"/>
  <c r="C24" i="2"/>
  <c r="D7" i="4"/>
  <c r="E7" i="4" s="1"/>
  <c r="G4" i="4"/>
  <c r="G5" i="4" s="1"/>
  <c r="G6" i="4" s="1"/>
  <c r="G7" i="4" s="1"/>
  <c r="G8" i="4" s="1"/>
  <c r="D8" i="4"/>
  <c r="E8" i="4"/>
  <c r="F8" i="4"/>
  <c r="F7" i="4"/>
  <c r="G18" i="4"/>
  <c r="F18" i="4"/>
  <c r="C17" i="4"/>
  <c r="D17" i="4"/>
  <c r="E17" i="4" s="1"/>
  <c r="F17" i="4" s="1"/>
  <c r="F6" i="4"/>
  <c r="F5" i="4"/>
  <c r="F4" i="4"/>
  <c r="F55" i="4" s="1"/>
  <c r="G19" i="4"/>
  <c r="F19" i="4"/>
  <c r="C20" i="4"/>
  <c r="D20" i="4"/>
  <c r="E20" i="4"/>
  <c r="F20" i="4" s="1"/>
  <c r="I4" i="4"/>
  <c r="Y4" i="4" s="1"/>
  <c r="J4" i="4"/>
  <c r="Z4" i="4" s="1"/>
  <c r="L4" i="4"/>
  <c r="M4" i="4"/>
  <c r="AC4" i="4" s="1"/>
  <c r="N4" i="4"/>
  <c r="P4" i="4"/>
  <c r="I5" i="4"/>
  <c r="J5" i="4"/>
  <c r="Z5" i="4" s="1"/>
  <c r="L5" i="4"/>
  <c r="AB5" i="4" s="1"/>
  <c r="M5" i="4"/>
  <c r="AC5" i="4" s="1"/>
  <c r="N5" i="4"/>
  <c r="AD5" i="4" s="1"/>
  <c r="P5" i="4"/>
  <c r="AF5" i="4" s="1"/>
  <c r="I6" i="4"/>
  <c r="Y6" i="4"/>
  <c r="J6" i="4"/>
  <c r="Z6" i="4"/>
  <c r="L6" i="4"/>
  <c r="T6" i="4" s="1"/>
  <c r="M6" i="4"/>
  <c r="AC6" i="4" s="1"/>
  <c r="N6" i="4"/>
  <c r="P6" i="4"/>
  <c r="I7" i="4"/>
  <c r="Y7" i="4"/>
  <c r="J7" i="4"/>
  <c r="L7" i="4"/>
  <c r="AB7" i="4"/>
  <c r="M7" i="4"/>
  <c r="AC7" i="4"/>
  <c r="N7" i="4"/>
  <c r="P7" i="4"/>
  <c r="AF7" i="4" s="1"/>
  <c r="I8" i="4"/>
  <c r="Y8" i="4" s="1"/>
  <c r="J8" i="4"/>
  <c r="Z8" i="4"/>
  <c r="L8" i="4"/>
  <c r="M8" i="4"/>
  <c r="AC8" i="4"/>
  <c r="N8" i="4"/>
  <c r="P8" i="4"/>
  <c r="X8" i="4" s="1"/>
  <c r="I9" i="4"/>
  <c r="Y9" i="4" s="1"/>
  <c r="J9" i="4"/>
  <c r="Z9" i="4" s="1"/>
  <c r="L9" i="4"/>
  <c r="M9" i="4"/>
  <c r="AC9" i="4" s="1"/>
  <c r="N9" i="4"/>
  <c r="AD9" i="4"/>
  <c r="P9" i="4"/>
  <c r="I10" i="4"/>
  <c r="Y10" i="4" s="1"/>
  <c r="J10" i="4"/>
  <c r="L10" i="4"/>
  <c r="M10" i="4"/>
  <c r="AC10" i="4" s="1"/>
  <c r="N10" i="4"/>
  <c r="P10" i="4"/>
  <c r="AF10" i="4" s="1"/>
  <c r="I11" i="4"/>
  <c r="Y11" i="4"/>
  <c r="J11" i="4"/>
  <c r="L11" i="4"/>
  <c r="AB11" i="4" s="1"/>
  <c r="M11" i="4"/>
  <c r="AC11" i="4" s="1"/>
  <c r="N11" i="4"/>
  <c r="AD11" i="4"/>
  <c r="P11" i="4"/>
  <c r="X11" i="4" s="1"/>
  <c r="I12" i="4"/>
  <c r="Y12" i="4" s="1"/>
  <c r="J12" i="4"/>
  <c r="L12" i="4"/>
  <c r="M12" i="4"/>
  <c r="AC12" i="4"/>
  <c r="N12" i="4"/>
  <c r="AD12" i="4" s="1"/>
  <c r="P12" i="4"/>
  <c r="I13" i="4"/>
  <c r="Y13" i="4" s="1"/>
  <c r="J13" i="4"/>
  <c r="L13" i="4"/>
  <c r="AB13" i="4" s="1"/>
  <c r="M13" i="4"/>
  <c r="AC13" i="4"/>
  <c r="N13" i="4"/>
  <c r="AD13" i="4"/>
  <c r="P13" i="4"/>
  <c r="AF13" i="4" s="1"/>
  <c r="I14" i="4"/>
  <c r="Y14" i="4"/>
  <c r="J14" i="4"/>
  <c r="L14" i="4"/>
  <c r="M14" i="4"/>
  <c r="AC14" i="4" s="1"/>
  <c r="N14" i="4"/>
  <c r="P14" i="4"/>
  <c r="I15" i="4"/>
  <c r="Y15" i="4"/>
  <c r="J15" i="4"/>
  <c r="L15" i="4"/>
  <c r="AB15" i="4" s="1"/>
  <c r="M15" i="4"/>
  <c r="AC15" i="4" s="1"/>
  <c r="N15" i="4"/>
  <c r="P15" i="4"/>
  <c r="AF15" i="4" s="1"/>
  <c r="AH15" i="4" s="1"/>
  <c r="I16" i="4"/>
  <c r="Y16" i="4" s="1"/>
  <c r="J16" i="4"/>
  <c r="Z16" i="4"/>
  <c r="L16" i="4"/>
  <c r="M16" i="4"/>
  <c r="AC16" i="4" s="1"/>
  <c r="N16" i="4"/>
  <c r="AD16" i="4" s="1"/>
  <c r="P16" i="4"/>
  <c r="AF16" i="4"/>
  <c r="I17" i="4"/>
  <c r="Y17" i="4"/>
  <c r="J17" i="4"/>
  <c r="L17" i="4"/>
  <c r="AB17" i="4"/>
  <c r="M17" i="4"/>
  <c r="AC17" i="4" s="1"/>
  <c r="N17" i="4"/>
  <c r="V17" i="4"/>
  <c r="P17" i="4"/>
  <c r="AF17" i="4" s="1"/>
  <c r="I18" i="4"/>
  <c r="Y18" i="4" s="1"/>
  <c r="J18" i="4"/>
  <c r="L18" i="4"/>
  <c r="M18" i="4"/>
  <c r="AC18" i="4"/>
  <c r="N18" i="4"/>
  <c r="AD18" i="4" s="1"/>
  <c r="P18" i="4"/>
  <c r="I19" i="4"/>
  <c r="Y19" i="4" s="1"/>
  <c r="J19" i="4"/>
  <c r="Z19" i="4"/>
  <c r="L19" i="4"/>
  <c r="M19" i="4"/>
  <c r="AC19" i="4"/>
  <c r="N19" i="4"/>
  <c r="AD19" i="4"/>
  <c r="P19" i="4"/>
  <c r="I20" i="4"/>
  <c r="Y20" i="4" s="1"/>
  <c r="J20" i="4"/>
  <c r="Z20" i="4" s="1"/>
  <c r="L20" i="4"/>
  <c r="M20" i="4"/>
  <c r="AC20" i="4" s="1"/>
  <c r="N20" i="4"/>
  <c r="P20" i="4"/>
  <c r="I21" i="4"/>
  <c r="Y21" i="4"/>
  <c r="J21" i="4"/>
  <c r="Z21" i="4" s="1"/>
  <c r="L21" i="4"/>
  <c r="T21" i="4"/>
  <c r="AB21" i="4"/>
  <c r="M21" i="4"/>
  <c r="AC21" i="4"/>
  <c r="N21" i="4"/>
  <c r="P21" i="4"/>
  <c r="AF21" i="4" s="1"/>
  <c r="I22" i="4"/>
  <c r="Y22" i="4"/>
  <c r="J22" i="4"/>
  <c r="L22" i="4"/>
  <c r="AB22" i="4" s="1"/>
  <c r="M22" i="4"/>
  <c r="AC22" i="4" s="1"/>
  <c r="N22" i="4"/>
  <c r="P22" i="4"/>
  <c r="X22" i="4" s="1"/>
  <c r="I23" i="4"/>
  <c r="Y23" i="4" s="1"/>
  <c r="J23" i="4"/>
  <c r="Z23" i="4" s="1"/>
  <c r="L23" i="4"/>
  <c r="AB23" i="4" s="1"/>
  <c r="M23" i="4"/>
  <c r="AC23" i="4" s="1"/>
  <c r="AH23" i="4" s="1"/>
  <c r="N23" i="4"/>
  <c r="P23" i="4"/>
  <c r="I24" i="4"/>
  <c r="Y24" i="4"/>
  <c r="J24" i="4"/>
  <c r="Z24" i="4" s="1"/>
  <c r="L24" i="4"/>
  <c r="M24" i="4"/>
  <c r="AC24" i="4" s="1"/>
  <c r="N24" i="4"/>
  <c r="P24" i="4"/>
  <c r="AF24" i="4" s="1"/>
  <c r="I25" i="4"/>
  <c r="Y25" i="4"/>
  <c r="J25" i="4"/>
  <c r="R25" i="4"/>
  <c r="L25" i="4"/>
  <c r="AB25" i="4" s="1"/>
  <c r="M25" i="4"/>
  <c r="AC25" i="4" s="1"/>
  <c r="N25" i="4"/>
  <c r="AD25" i="4" s="1"/>
  <c r="P25" i="4"/>
  <c r="X25" i="4" s="1"/>
  <c r="I26" i="4"/>
  <c r="Y26" i="4" s="1"/>
  <c r="J26" i="4"/>
  <c r="Z26" i="4" s="1"/>
  <c r="L26" i="4"/>
  <c r="M26" i="4"/>
  <c r="AC26" i="4" s="1"/>
  <c r="N26" i="4"/>
  <c r="AD26" i="4" s="1"/>
  <c r="P26" i="4"/>
  <c r="AF26" i="4" s="1"/>
  <c r="I27" i="4"/>
  <c r="Y27" i="4"/>
  <c r="J27" i="4"/>
  <c r="L27" i="4"/>
  <c r="M27" i="4"/>
  <c r="AC27" i="4" s="1"/>
  <c r="N27" i="4"/>
  <c r="P27" i="4"/>
  <c r="AF27" i="4" s="1"/>
  <c r="I28" i="4"/>
  <c r="Y28" i="4"/>
  <c r="J28" i="4"/>
  <c r="L28" i="4"/>
  <c r="T28" i="4" s="1"/>
  <c r="AB28" i="4"/>
  <c r="M28" i="4"/>
  <c r="AC28" i="4"/>
  <c r="N28" i="4"/>
  <c r="P28" i="4"/>
  <c r="I29" i="4"/>
  <c r="Y29" i="4" s="1"/>
  <c r="J29" i="4"/>
  <c r="L29" i="4"/>
  <c r="AB29" i="4"/>
  <c r="M29" i="4"/>
  <c r="AC29" i="4" s="1"/>
  <c r="N29" i="4"/>
  <c r="P29" i="4"/>
  <c r="I30" i="4"/>
  <c r="Y30" i="4" s="1"/>
  <c r="J30" i="4"/>
  <c r="Z30" i="4"/>
  <c r="L30" i="4"/>
  <c r="T30" i="4" s="1"/>
  <c r="M30" i="4"/>
  <c r="AC30" i="4" s="1"/>
  <c r="N30" i="4"/>
  <c r="AD30" i="4"/>
  <c r="P30" i="4"/>
  <c r="AF30" i="4"/>
  <c r="I31" i="4"/>
  <c r="Y31" i="4" s="1"/>
  <c r="J31" i="4"/>
  <c r="Z31" i="4" s="1"/>
  <c r="L31" i="4"/>
  <c r="AB31" i="4" s="1"/>
  <c r="M31" i="4"/>
  <c r="AC31" i="4" s="1"/>
  <c r="N31" i="4"/>
  <c r="P31" i="4"/>
  <c r="I32" i="4"/>
  <c r="Y32" i="4"/>
  <c r="J32" i="4"/>
  <c r="L32" i="4"/>
  <c r="M32" i="4"/>
  <c r="AC32" i="4" s="1"/>
  <c r="N32" i="4"/>
  <c r="P32" i="4"/>
  <c r="AF32" i="4"/>
  <c r="I33" i="4"/>
  <c r="Y33" i="4" s="1"/>
  <c r="J33" i="4"/>
  <c r="L33" i="4"/>
  <c r="M33" i="4"/>
  <c r="AC33" i="4" s="1"/>
  <c r="N33" i="4"/>
  <c r="P33" i="4"/>
  <c r="AF33" i="4" s="1"/>
  <c r="I34" i="4"/>
  <c r="Y34" i="4" s="1"/>
  <c r="J34" i="4"/>
  <c r="L34" i="4"/>
  <c r="M34" i="4"/>
  <c r="AC34" i="4"/>
  <c r="N34" i="4"/>
  <c r="P34" i="4"/>
  <c r="I35" i="4"/>
  <c r="Y35" i="4" s="1"/>
  <c r="J35" i="4"/>
  <c r="L35" i="4"/>
  <c r="M35" i="4"/>
  <c r="AC35" i="4" s="1"/>
  <c r="N35" i="4"/>
  <c r="V35" i="4" s="1"/>
  <c r="P35" i="4"/>
  <c r="X35" i="4" s="1"/>
  <c r="AF35" i="4"/>
  <c r="I36" i="4"/>
  <c r="Y36" i="4"/>
  <c r="J36" i="4"/>
  <c r="L36" i="4"/>
  <c r="AB36" i="4"/>
  <c r="M36" i="4"/>
  <c r="AC36" i="4" s="1"/>
  <c r="N36" i="4"/>
  <c r="AD36" i="4"/>
  <c r="P36" i="4"/>
  <c r="AF36" i="4" s="1"/>
  <c r="I37" i="4"/>
  <c r="Y37" i="4" s="1"/>
  <c r="J37" i="4"/>
  <c r="L37" i="4"/>
  <c r="AB37" i="4" s="1"/>
  <c r="T37" i="4"/>
  <c r="M37" i="4"/>
  <c r="AC37" i="4" s="1"/>
  <c r="N37" i="4"/>
  <c r="P37" i="4"/>
  <c r="AF37" i="4" s="1"/>
  <c r="I38" i="4"/>
  <c r="Y38" i="4"/>
  <c r="J38" i="4"/>
  <c r="L38" i="4"/>
  <c r="M38" i="4"/>
  <c r="AC38" i="4" s="1"/>
  <c r="N38" i="4"/>
  <c r="P38" i="4"/>
  <c r="I39" i="4"/>
  <c r="Y39" i="4" s="1"/>
  <c r="J39" i="4"/>
  <c r="L39" i="4"/>
  <c r="AB39" i="4" s="1"/>
  <c r="M39" i="4"/>
  <c r="AC39" i="4" s="1"/>
  <c r="N39" i="4"/>
  <c r="P39" i="4"/>
  <c r="I40" i="4"/>
  <c r="Y40" i="4"/>
  <c r="J40" i="4"/>
  <c r="L40" i="4"/>
  <c r="M40" i="4"/>
  <c r="AC40" i="4"/>
  <c r="N40" i="4"/>
  <c r="P40" i="4"/>
  <c r="I41" i="4"/>
  <c r="Y41" i="4" s="1"/>
  <c r="J41" i="4"/>
  <c r="L41" i="4"/>
  <c r="AB41" i="4" s="1"/>
  <c r="M41" i="4"/>
  <c r="AC41" i="4" s="1"/>
  <c r="N41" i="4"/>
  <c r="AD41" i="4" s="1"/>
  <c r="P41" i="4"/>
  <c r="I42" i="4"/>
  <c r="Y42" i="4" s="1"/>
  <c r="J42" i="4"/>
  <c r="Z42" i="4" s="1"/>
  <c r="L42" i="4"/>
  <c r="AB42" i="4" s="1"/>
  <c r="M42" i="4"/>
  <c r="AC42" i="4"/>
  <c r="N42" i="4"/>
  <c r="AD42" i="4" s="1"/>
  <c r="P42" i="4"/>
  <c r="I43" i="4"/>
  <c r="Y43" i="4" s="1"/>
  <c r="J43" i="4"/>
  <c r="L43" i="4"/>
  <c r="M43" i="4"/>
  <c r="AC43" i="4"/>
  <c r="N43" i="4"/>
  <c r="AD43" i="4" s="1"/>
  <c r="P43" i="4"/>
  <c r="I44" i="4"/>
  <c r="Y44" i="4" s="1"/>
  <c r="J44" i="4"/>
  <c r="Z44" i="4"/>
  <c r="L44" i="4"/>
  <c r="AB44" i="4" s="1"/>
  <c r="M44" i="4"/>
  <c r="AC44" i="4" s="1"/>
  <c r="N44" i="4"/>
  <c r="AD44" i="4" s="1"/>
  <c r="P44" i="4"/>
  <c r="I45" i="4"/>
  <c r="Y45" i="4" s="1"/>
  <c r="J45" i="4"/>
  <c r="Z45" i="4" s="1"/>
  <c r="L45" i="4"/>
  <c r="T45" i="4" s="1"/>
  <c r="M45" i="4"/>
  <c r="AC45" i="4"/>
  <c r="N45" i="4"/>
  <c r="AD45" i="4"/>
  <c r="P45" i="4"/>
  <c r="I46" i="4"/>
  <c r="J46" i="4"/>
  <c r="Z46" i="4" s="1"/>
  <c r="L46" i="4"/>
  <c r="AB46" i="4" s="1"/>
  <c r="M46" i="4"/>
  <c r="AC46" i="4" s="1"/>
  <c r="N46" i="4"/>
  <c r="V46" i="4" s="1"/>
  <c r="AD46" i="4"/>
  <c r="P46" i="4"/>
  <c r="I47" i="4"/>
  <c r="Y47" i="4" s="1"/>
  <c r="J47" i="4"/>
  <c r="Z47" i="4"/>
  <c r="L47" i="4"/>
  <c r="M47" i="4"/>
  <c r="AC47" i="4" s="1"/>
  <c r="N47" i="4"/>
  <c r="AD47" i="4" s="1"/>
  <c r="P47" i="4"/>
  <c r="X47" i="4" s="1"/>
  <c r="I48" i="4"/>
  <c r="Y48" i="4" s="1"/>
  <c r="J48" i="4"/>
  <c r="L48" i="4"/>
  <c r="AB48" i="4" s="1"/>
  <c r="M48" i="4"/>
  <c r="AC48" i="4" s="1"/>
  <c r="N48" i="4"/>
  <c r="V48" i="4" s="1"/>
  <c r="P48" i="4"/>
  <c r="X48" i="4" s="1"/>
  <c r="AF48" i="4"/>
  <c r="I49" i="4"/>
  <c r="Y49" i="4"/>
  <c r="J49" i="4"/>
  <c r="Z49" i="4" s="1"/>
  <c r="L49" i="4"/>
  <c r="AB49" i="4" s="1"/>
  <c r="M49" i="4"/>
  <c r="AC49" i="4" s="1"/>
  <c r="N49" i="4"/>
  <c r="P49" i="4"/>
  <c r="X49" i="4" s="1"/>
  <c r="I50" i="4"/>
  <c r="Y50" i="4" s="1"/>
  <c r="J50" i="4"/>
  <c r="Z50" i="4" s="1"/>
  <c r="L50" i="4"/>
  <c r="M50" i="4"/>
  <c r="AC50" i="4" s="1"/>
  <c r="N50" i="4"/>
  <c r="AD50" i="4" s="1"/>
  <c r="P50" i="4"/>
  <c r="I51" i="4"/>
  <c r="Y51" i="4" s="1"/>
  <c r="J51" i="4"/>
  <c r="Z51" i="4" s="1"/>
  <c r="L51" i="4"/>
  <c r="M51" i="4"/>
  <c r="AC51" i="4" s="1"/>
  <c r="N51" i="4"/>
  <c r="AD51" i="4" s="1"/>
  <c r="P51" i="4"/>
  <c r="I52" i="4"/>
  <c r="Y52" i="4"/>
  <c r="J52" i="4"/>
  <c r="L52" i="4"/>
  <c r="M52" i="4"/>
  <c r="AC52" i="4" s="1"/>
  <c r="N52" i="4"/>
  <c r="P52" i="4"/>
  <c r="X52" i="4" s="1"/>
  <c r="I53" i="4"/>
  <c r="Y53" i="4" s="1"/>
  <c r="J53" i="4"/>
  <c r="L53" i="4"/>
  <c r="T53" i="4" s="1"/>
  <c r="AB53" i="4"/>
  <c r="M53" i="4"/>
  <c r="AC53" i="4" s="1"/>
  <c r="N53" i="4"/>
  <c r="V53" i="4" s="1"/>
  <c r="P53" i="4"/>
  <c r="B55" i="4"/>
  <c r="K4" i="4"/>
  <c r="S4" i="4"/>
  <c r="O4" i="4"/>
  <c r="W4" i="4" s="1"/>
  <c r="R5" i="4"/>
  <c r="K5" i="4"/>
  <c r="S5" i="4" s="1"/>
  <c r="V5" i="4"/>
  <c r="O5" i="4"/>
  <c r="W5" i="4"/>
  <c r="K6" i="4"/>
  <c r="S6" i="4"/>
  <c r="O6" i="4"/>
  <c r="W6" i="4" s="1"/>
  <c r="K7" i="4"/>
  <c r="S7" i="4"/>
  <c r="T7" i="4"/>
  <c r="O7" i="4"/>
  <c r="W7" i="4"/>
  <c r="R8" i="4"/>
  <c r="K8" i="4"/>
  <c r="O8" i="4"/>
  <c r="W8" i="4"/>
  <c r="K9" i="4"/>
  <c r="S9" i="4" s="1"/>
  <c r="O9" i="4"/>
  <c r="W9" i="4"/>
  <c r="K10" i="4"/>
  <c r="O10" i="4"/>
  <c r="W10" i="4"/>
  <c r="K11" i="4"/>
  <c r="S11" i="4" s="1"/>
  <c r="V11" i="4"/>
  <c r="O11" i="4"/>
  <c r="W11" i="4" s="1"/>
  <c r="K12" i="4"/>
  <c r="S12" i="4" s="1"/>
  <c r="AG12" i="4" s="1"/>
  <c r="O12" i="4"/>
  <c r="W12" i="4"/>
  <c r="K13" i="4"/>
  <c r="V13" i="4"/>
  <c r="O13" i="4"/>
  <c r="W13" i="4"/>
  <c r="X13" i="4"/>
  <c r="K14" i="4"/>
  <c r="S14" i="4" s="1"/>
  <c r="O14" i="4"/>
  <c r="W14" i="4" s="1"/>
  <c r="K15" i="4"/>
  <c r="S15" i="4"/>
  <c r="O15" i="4"/>
  <c r="W15" i="4" s="1"/>
  <c r="K16" i="4"/>
  <c r="S16" i="4" s="1"/>
  <c r="O16" i="4"/>
  <c r="W16" i="4" s="1"/>
  <c r="X16" i="4"/>
  <c r="K17" i="4"/>
  <c r="S17" i="4" s="1"/>
  <c r="T17" i="4"/>
  <c r="O17" i="4"/>
  <c r="W17" i="4"/>
  <c r="K18" i="4"/>
  <c r="S18" i="4"/>
  <c r="V18" i="4"/>
  <c r="O18" i="4"/>
  <c r="W18" i="4" s="1"/>
  <c r="R19" i="4"/>
  <c r="K19" i="4"/>
  <c r="S19" i="4" s="1"/>
  <c r="O19" i="4"/>
  <c r="W19" i="4" s="1"/>
  <c r="K20" i="4"/>
  <c r="S20" i="4" s="1"/>
  <c r="O20" i="4"/>
  <c r="W20" i="4" s="1"/>
  <c r="R21" i="4"/>
  <c r="K21" i="4"/>
  <c r="S21" i="4"/>
  <c r="O21" i="4"/>
  <c r="W21" i="4" s="1"/>
  <c r="X21" i="4"/>
  <c r="K22" i="4"/>
  <c r="S22" i="4"/>
  <c r="O22" i="4"/>
  <c r="W22" i="4"/>
  <c r="R23" i="4"/>
  <c r="K23" i="4"/>
  <c r="S23" i="4" s="1"/>
  <c r="O23" i="4"/>
  <c r="W23" i="4" s="1"/>
  <c r="R24" i="4"/>
  <c r="K24" i="4"/>
  <c r="S24" i="4" s="1"/>
  <c r="O24" i="4"/>
  <c r="W24" i="4" s="1"/>
  <c r="K25" i="4"/>
  <c r="S25" i="4" s="1"/>
  <c r="T25" i="4"/>
  <c r="O25" i="4"/>
  <c r="W25" i="4" s="1"/>
  <c r="R26" i="4"/>
  <c r="K26" i="4"/>
  <c r="S26" i="4" s="1"/>
  <c r="O26" i="4"/>
  <c r="W26" i="4" s="1"/>
  <c r="X26" i="4"/>
  <c r="K27" i="4"/>
  <c r="S27" i="4" s="1"/>
  <c r="O27" i="4"/>
  <c r="W27" i="4"/>
  <c r="K28" i="4"/>
  <c r="S28" i="4"/>
  <c r="O28" i="4"/>
  <c r="W28" i="4" s="1"/>
  <c r="K29" i="4"/>
  <c r="S29" i="4"/>
  <c r="T29" i="4"/>
  <c r="O29" i="4"/>
  <c r="W29" i="4" s="1"/>
  <c r="R30" i="4"/>
  <c r="K30" i="4"/>
  <c r="S30" i="4" s="1"/>
  <c r="V30" i="4"/>
  <c r="O30" i="4"/>
  <c r="W30" i="4"/>
  <c r="X30" i="4"/>
  <c r="K31" i="4"/>
  <c r="S31" i="4"/>
  <c r="T31" i="4"/>
  <c r="O31" i="4"/>
  <c r="W31" i="4" s="1"/>
  <c r="K32" i="4"/>
  <c r="S32" i="4" s="1"/>
  <c r="O32" i="4"/>
  <c r="W32" i="4"/>
  <c r="K33" i="4"/>
  <c r="S33" i="4"/>
  <c r="O33" i="4"/>
  <c r="W33" i="4" s="1"/>
  <c r="X33" i="4"/>
  <c r="K34" i="4"/>
  <c r="S34" i="4" s="1"/>
  <c r="O34" i="4"/>
  <c r="W34" i="4"/>
  <c r="K35" i="4"/>
  <c r="S35" i="4" s="1"/>
  <c r="O35" i="4"/>
  <c r="W35" i="4" s="1"/>
  <c r="K36" i="4"/>
  <c r="S36" i="4" s="1"/>
  <c r="T36" i="4"/>
  <c r="O36" i="4"/>
  <c r="W36" i="4" s="1"/>
  <c r="K37" i="4"/>
  <c r="S37" i="4"/>
  <c r="O37" i="4"/>
  <c r="W37" i="4" s="1"/>
  <c r="K38" i="4"/>
  <c r="S38" i="4"/>
  <c r="O38" i="4"/>
  <c r="W38" i="4" s="1"/>
  <c r="K39" i="4"/>
  <c r="S39" i="4" s="1"/>
  <c r="T39" i="4"/>
  <c r="O39" i="4"/>
  <c r="W39" i="4"/>
  <c r="K40" i="4"/>
  <c r="S40" i="4" s="1"/>
  <c r="O40" i="4"/>
  <c r="W40" i="4" s="1"/>
  <c r="K41" i="4"/>
  <c r="S41" i="4" s="1"/>
  <c r="V41" i="4"/>
  <c r="O41" i="4"/>
  <c r="W41" i="4" s="1"/>
  <c r="K42" i="4"/>
  <c r="S42" i="4"/>
  <c r="T42" i="4"/>
  <c r="O42" i="4"/>
  <c r="W42" i="4" s="1"/>
  <c r="K43" i="4"/>
  <c r="S43" i="4" s="1"/>
  <c r="O43" i="4"/>
  <c r="W43" i="4" s="1"/>
  <c r="R44" i="4"/>
  <c r="K44" i="4"/>
  <c r="S44" i="4"/>
  <c r="T44" i="4"/>
  <c r="V44" i="4"/>
  <c r="O44" i="4"/>
  <c r="W44" i="4" s="1"/>
  <c r="K45" i="4"/>
  <c r="S45" i="4" s="1"/>
  <c r="V45" i="4"/>
  <c r="O45" i="4"/>
  <c r="W45" i="4" s="1"/>
  <c r="R46" i="4"/>
  <c r="K46" i="4"/>
  <c r="S46" i="4" s="1"/>
  <c r="T46" i="4"/>
  <c r="O46" i="4"/>
  <c r="R47" i="4"/>
  <c r="K47" i="4"/>
  <c r="S47" i="4"/>
  <c r="O47" i="4"/>
  <c r="W47" i="4" s="1"/>
  <c r="K48" i="4"/>
  <c r="S48" i="4" s="1"/>
  <c r="O48" i="4"/>
  <c r="W48" i="4" s="1"/>
  <c r="R49" i="4"/>
  <c r="K49" i="4"/>
  <c r="S49" i="4"/>
  <c r="O49" i="4"/>
  <c r="W49" i="4" s="1"/>
  <c r="K50" i="4"/>
  <c r="S50" i="4" s="1"/>
  <c r="O50" i="4"/>
  <c r="W50" i="4" s="1"/>
  <c r="K51" i="4"/>
  <c r="S51" i="4" s="1"/>
  <c r="V51" i="4"/>
  <c r="O51" i="4"/>
  <c r="W51" i="4" s="1"/>
  <c r="K52" i="4"/>
  <c r="S52" i="4"/>
  <c r="O52" i="4"/>
  <c r="W52" i="4" s="1"/>
  <c r="K53" i="4"/>
  <c r="S53" i="4" s="1"/>
  <c r="O53" i="4"/>
  <c r="W53" i="4" s="1"/>
  <c r="AU3" i="4"/>
  <c r="AU4" i="4" s="1"/>
  <c r="AU5" i="4" s="1"/>
  <c r="C35" i="4"/>
  <c r="C36" i="4"/>
  <c r="C37" i="4"/>
  <c r="C38" i="4"/>
  <c r="C39" i="4"/>
  <c r="D40" i="4" s="1"/>
  <c r="E40" i="4" s="1"/>
  <c r="F40" i="4" s="1"/>
  <c r="C40" i="4"/>
  <c r="C41" i="4"/>
  <c r="C42" i="4"/>
  <c r="C43" i="4"/>
  <c r="C44" i="4"/>
  <c r="C45" i="4"/>
  <c r="C46" i="4"/>
  <c r="D46" i="4" s="1"/>
  <c r="E46" i="4" s="1"/>
  <c r="F46" i="4" s="1"/>
  <c r="C47" i="4"/>
  <c r="D47" i="4" s="1"/>
  <c r="E47" i="4" s="1"/>
  <c r="F47" i="4" s="1"/>
  <c r="C48" i="4"/>
  <c r="C49" i="4"/>
  <c r="D49" i="4" s="1"/>
  <c r="E49" i="4" s="1"/>
  <c r="F49" i="4" s="1"/>
  <c r="C50" i="4"/>
  <c r="C51" i="4"/>
  <c r="C52" i="4"/>
  <c r="C53" i="4"/>
  <c r="C54" i="4"/>
  <c r="Q55" i="4"/>
  <c r="U55" i="4"/>
  <c r="AA55" i="4"/>
  <c r="AE55" i="4"/>
  <c r="G4" i="6"/>
  <c r="G5" i="6" s="1"/>
  <c r="G6" i="6" s="1"/>
  <c r="G7" i="6" s="1"/>
  <c r="G8" i="6" s="1"/>
  <c r="D9" i="6"/>
  <c r="E9" i="6" s="1"/>
  <c r="D10" i="6"/>
  <c r="E10" i="6"/>
  <c r="F10" i="6"/>
  <c r="F9" i="6"/>
  <c r="F8" i="6"/>
  <c r="E8" i="6"/>
  <c r="F7" i="6"/>
  <c r="F6" i="6"/>
  <c r="F5" i="6"/>
  <c r="F4" i="6"/>
  <c r="G24" i="6"/>
  <c r="F24" i="6"/>
  <c r="I4" i="6"/>
  <c r="J4" i="6"/>
  <c r="Z4" i="6" s="1"/>
  <c r="L4" i="6"/>
  <c r="M4" i="6"/>
  <c r="N4" i="6"/>
  <c r="P4" i="6"/>
  <c r="X4" i="6" s="1"/>
  <c r="I5" i="6"/>
  <c r="Y5" i="6" s="1"/>
  <c r="J5" i="6"/>
  <c r="Z5" i="6" s="1"/>
  <c r="L5" i="6"/>
  <c r="T5" i="6" s="1"/>
  <c r="M5" i="6"/>
  <c r="N5" i="6"/>
  <c r="P5" i="6"/>
  <c r="I6" i="6"/>
  <c r="Y6" i="6"/>
  <c r="J6" i="6"/>
  <c r="L6" i="6"/>
  <c r="AB6" i="6"/>
  <c r="M6" i="6"/>
  <c r="AC6" i="6" s="1"/>
  <c r="N6" i="6"/>
  <c r="P6" i="6"/>
  <c r="AF6" i="6"/>
  <c r="I7" i="6"/>
  <c r="Y7" i="6" s="1"/>
  <c r="J7" i="6"/>
  <c r="Z7" i="6"/>
  <c r="L7" i="6"/>
  <c r="T7" i="6" s="1"/>
  <c r="M7" i="6"/>
  <c r="AC7" i="6" s="1"/>
  <c r="N7" i="6"/>
  <c r="P7" i="6"/>
  <c r="AF7" i="6" s="1"/>
  <c r="I8" i="6"/>
  <c r="J8" i="6"/>
  <c r="L8" i="6"/>
  <c r="M8" i="6"/>
  <c r="AC8" i="6" s="1"/>
  <c r="N8" i="6"/>
  <c r="P8" i="6"/>
  <c r="AF8" i="6" s="1"/>
  <c r="I9" i="6"/>
  <c r="J9" i="6"/>
  <c r="L9" i="6"/>
  <c r="M9" i="6"/>
  <c r="AC9" i="6" s="1"/>
  <c r="N9" i="6"/>
  <c r="P9" i="6"/>
  <c r="I10" i="6"/>
  <c r="Y10" i="6" s="1"/>
  <c r="J10" i="6"/>
  <c r="L10" i="6"/>
  <c r="AB10" i="6" s="1"/>
  <c r="M10" i="6"/>
  <c r="AC10" i="6" s="1"/>
  <c r="N10" i="6"/>
  <c r="AD10" i="6"/>
  <c r="P10" i="6"/>
  <c r="I11" i="6"/>
  <c r="Y11" i="6" s="1"/>
  <c r="J11" i="6"/>
  <c r="L11" i="6"/>
  <c r="AB11" i="6" s="1"/>
  <c r="M11" i="6"/>
  <c r="AC11" i="6" s="1"/>
  <c r="N11" i="6"/>
  <c r="AD11" i="6" s="1"/>
  <c r="P11" i="6"/>
  <c r="I12" i="6"/>
  <c r="Y12" i="6" s="1"/>
  <c r="J12" i="6"/>
  <c r="Z12" i="6" s="1"/>
  <c r="L12" i="6"/>
  <c r="AB12" i="6" s="1"/>
  <c r="M12" i="6"/>
  <c r="AC12" i="6"/>
  <c r="N12" i="6"/>
  <c r="AD12" i="6" s="1"/>
  <c r="P12" i="6"/>
  <c r="I13" i="6"/>
  <c r="Y13" i="6"/>
  <c r="J13" i="6"/>
  <c r="Z13" i="6" s="1"/>
  <c r="L13" i="6"/>
  <c r="AB13" i="6"/>
  <c r="M13" i="6"/>
  <c r="AC13" i="6" s="1"/>
  <c r="N13" i="6"/>
  <c r="P13" i="6"/>
  <c r="I14" i="6"/>
  <c r="Y14" i="6" s="1"/>
  <c r="J14" i="6"/>
  <c r="L14" i="6"/>
  <c r="AB14" i="6" s="1"/>
  <c r="M14" i="6"/>
  <c r="AC14" i="6" s="1"/>
  <c r="N14" i="6"/>
  <c r="V14" i="6" s="1"/>
  <c r="P14" i="6"/>
  <c r="AF14" i="6"/>
  <c r="I15" i="6"/>
  <c r="Y15" i="6" s="1"/>
  <c r="J15" i="6"/>
  <c r="L15" i="6"/>
  <c r="M15" i="6"/>
  <c r="N15" i="6"/>
  <c r="AD15" i="6" s="1"/>
  <c r="P15" i="6"/>
  <c r="I16" i="6"/>
  <c r="Y16" i="6" s="1"/>
  <c r="J16" i="6"/>
  <c r="Z16" i="6" s="1"/>
  <c r="L16" i="6"/>
  <c r="M16" i="6"/>
  <c r="AC16" i="6"/>
  <c r="N16" i="6"/>
  <c r="P16" i="6"/>
  <c r="I17" i="6"/>
  <c r="Y17" i="6"/>
  <c r="J17" i="6"/>
  <c r="L17" i="6"/>
  <c r="AB17" i="6"/>
  <c r="M17" i="6"/>
  <c r="AC17" i="6" s="1"/>
  <c r="N17" i="6"/>
  <c r="P17" i="6"/>
  <c r="I18" i="6"/>
  <c r="Y18" i="6" s="1"/>
  <c r="J18" i="6"/>
  <c r="Z18" i="6" s="1"/>
  <c r="L18" i="6"/>
  <c r="M18" i="6"/>
  <c r="AC18" i="6" s="1"/>
  <c r="N18" i="6"/>
  <c r="AD18" i="6" s="1"/>
  <c r="P18" i="6"/>
  <c r="I19" i="6"/>
  <c r="Y19" i="6" s="1"/>
  <c r="AH19" i="6" s="1"/>
  <c r="J19" i="6"/>
  <c r="Z19" i="6" s="1"/>
  <c r="L19" i="6"/>
  <c r="M19" i="6"/>
  <c r="AC19" i="6" s="1"/>
  <c r="N19" i="6"/>
  <c r="P19" i="6"/>
  <c r="AF19" i="6" s="1"/>
  <c r="I20" i="6"/>
  <c r="Y20" i="6" s="1"/>
  <c r="J20" i="6"/>
  <c r="L20" i="6"/>
  <c r="M20" i="6"/>
  <c r="AC20" i="6"/>
  <c r="N20" i="6"/>
  <c r="P20" i="6"/>
  <c r="I21" i="6"/>
  <c r="Y21" i="6" s="1"/>
  <c r="J21" i="6"/>
  <c r="L21" i="6"/>
  <c r="M21" i="6"/>
  <c r="AC21" i="6" s="1"/>
  <c r="N21" i="6"/>
  <c r="P21" i="6"/>
  <c r="I22" i="6"/>
  <c r="Y22" i="6" s="1"/>
  <c r="J22" i="6"/>
  <c r="Z22" i="6"/>
  <c r="L22" i="6"/>
  <c r="M22" i="6"/>
  <c r="AC22" i="6"/>
  <c r="N22" i="6"/>
  <c r="P22" i="6"/>
  <c r="I23" i="6"/>
  <c r="Y23" i="6" s="1"/>
  <c r="J23" i="6"/>
  <c r="L23" i="6"/>
  <c r="AB23" i="6" s="1"/>
  <c r="M23" i="6"/>
  <c r="AC23" i="6" s="1"/>
  <c r="N23" i="6"/>
  <c r="P23" i="6"/>
  <c r="I24" i="6"/>
  <c r="Y24" i="6" s="1"/>
  <c r="J24" i="6"/>
  <c r="R24" i="6"/>
  <c r="L24" i="6"/>
  <c r="AB24" i="6" s="1"/>
  <c r="AH24" i="6" s="1"/>
  <c r="M24" i="6"/>
  <c r="AC24" i="6"/>
  <c r="N24" i="6"/>
  <c r="AD24" i="6"/>
  <c r="P24" i="6"/>
  <c r="AF24" i="6" s="1"/>
  <c r="I25" i="6"/>
  <c r="Y25" i="6" s="1"/>
  <c r="J25" i="6"/>
  <c r="Z25" i="6"/>
  <c r="L25" i="6"/>
  <c r="AB25" i="6" s="1"/>
  <c r="M25" i="6"/>
  <c r="AC25" i="6" s="1"/>
  <c r="N25" i="6"/>
  <c r="AD25" i="6" s="1"/>
  <c r="P25" i="6"/>
  <c r="I26" i="6"/>
  <c r="Y26" i="6" s="1"/>
  <c r="J26" i="6"/>
  <c r="L26" i="6"/>
  <c r="M26" i="6"/>
  <c r="AC26" i="6" s="1"/>
  <c r="N26" i="6"/>
  <c r="P26" i="6"/>
  <c r="I27" i="6"/>
  <c r="Y27" i="6" s="1"/>
  <c r="J27" i="6"/>
  <c r="Z27" i="6" s="1"/>
  <c r="R27" i="6"/>
  <c r="L27" i="6"/>
  <c r="M27" i="6"/>
  <c r="AC27" i="6" s="1"/>
  <c r="N27" i="6"/>
  <c r="P27" i="6"/>
  <c r="I28" i="6"/>
  <c r="Y28" i="6" s="1"/>
  <c r="J28" i="6"/>
  <c r="R28" i="6" s="1"/>
  <c r="L28" i="6"/>
  <c r="AB28" i="6"/>
  <c r="M28" i="6"/>
  <c r="AC28" i="6" s="1"/>
  <c r="N28" i="6"/>
  <c r="AD28" i="6" s="1"/>
  <c r="P28" i="6"/>
  <c r="X28" i="6" s="1"/>
  <c r="I29" i="6"/>
  <c r="Y29" i="6" s="1"/>
  <c r="J29" i="6"/>
  <c r="R29" i="6" s="1"/>
  <c r="Z29" i="6"/>
  <c r="L29" i="6"/>
  <c r="AB29" i="6"/>
  <c r="M29" i="6"/>
  <c r="AC29" i="6" s="1"/>
  <c r="N29" i="6"/>
  <c r="AD29" i="6" s="1"/>
  <c r="P29" i="6"/>
  <c r="I30" i="6"/>
  <c r="Y30" i="6" s="1"/>
  <c r="J30" i="6"/>
  <c r="L30" i="6"/>
  <c r="AB30" i="6"/>
  <c r="M30" i="6"/>
  <c r="AC30" i="6" s="1"/>
  <c r="N30" i="6"/>
  <c r="AD30" i="6"/>
  <c r="P30" i="6"/>
  <c r="I31" i="6"/>
  <c r="Y31" i="6" s="1"/>
  <c r="J31" i="6"/>
  <c r="Z31" i="6" s="1"/>
  <c r="L31" i="6"/>
  <c r="AB31" i="6"/>
  <c r="M31" i="6"/>
  <c r="AC31" i="6"/>
  <c r="N31" i="6"/>
  <c r="P31" i="6"/>
  <c r="I32" i="6"/>
  <c r="Y32" i="6" s="1"/>
  <c r="J32" i="6"/>
  <c r="L32" i="6"/>
  <c r="AB32" i="6" s="1"/>
  <c r="M32" i="6"/>
  <c r="AC32" i="6" s="1"/>
  <c r="N32" i="6"/>
  <c r="AD32" i="6"/>
  <c r="P32" i="6"/>
  <c r="I33" i="6"/>
  <c r="Y33" i="6" s="1"/>
  <c r="J33" i="6"/>
  <c r="Z33" i="6"/>
  <c r="L33" i="6"/>
  <c r="AB33" i="6" s="1"/>
  <c r="M33" i="6"/>
  <c r="AC33" i="6"/>
  <c r="N33" i="6"/>
  <c r="AD33" i="6"/>
  <c r="P33" i="6"/>
  <c r="I34" i="6"/>
  <c r="Y34" i="6" s="1"/>
  <c r="J34" i="6"/>
  <c r="L34" i="6"/>
  <c r="AB34" i="6"/>
  <c r="M34" i="6"/>
  <c r="AC34" i="6" s="1"/>
  <c r="N34" i="6"/>
  <c r="P34" i="6"/>
  <c r="I35" i="6"/>
  <c r="Y35" i="6"/>
  <c r="J35" i="6"/>
  <c r="Z35" i="6" s="1"/>
  <c r="L35" i="6"/>
  <c r="AB35" i="6" s="1"/>
  <c r="M35" i="6"/>
  <c r="AC35" i="6"/>
  <c r="N35" i="6"/>
  <c r="AD35" i="6" s="1"/>
  <c r="P35" i="6"/>
  <c r="I36" i="6"/>
  <c r="Y36" i="6" s="1"/>
  <c r="J36" i="6"/>
  <c r="L36" i="6"/>
  <c r="AB36" i="6" s="1"/>
  <c r="M36" i="6"/>
  <c r="AC36" i="6" s="1"/>
  <c r="N36" i="6"/>
  <c r="AD36" i="6"/>
  <c r="P36" i="6"/>
  <c r="I37" i="6"/>
  <c r="Y37" i="6" s="1"/>
  <c r="J37" i="6"/>
  <c r="R37" i="6" s="1"/>
  <c r="AG37" i="6" s="1"/>
  <c r="L37" i="6"/>
  <c r="AB37" i="6"/>
  <c r="M37" i="6"/>
  <c r="AC37" i="6" s="1"/>
  <c r="N37" i="6"/>
  <c r="AD37" i="6"/>
  <c r="P37" i="6"/>
  <c r="I38" i="6"/>
  <c r="Y38" i="6" s="1"/>
  <c r="J38" i="6"/>
  <c r="R38" i="6" s="1"/>
  <c r="L38" i="6"/>
  <c r="AB38" i="6"/>
  <c r="M38" i="6"/>
  <c r="AC38" i="6" s="1"/>
  <c r="N38" i="6"/>
  <c r="V38" i="6" s="1"/>
  <c r="P38" i="6"/>
  <c r="AF38" i="6"/>
  <c r="I39" i="6"/>
  <c r="Y39" i="6" s="1"/>
  <c r="J39" i="6"/>
  <c r="L39" i="6"/>
  <c r="M39" i="6"/>
  <c r="AC39" i="6"/>
  <c r="N39" i="6"/>
  <c r="V39" i="6" s="1"/>
  <c r="P39" i="6"/>
  <c r="AF39" i="6"/>
  <c r="I40" i="6"/>
  <c r="Y40" i="6" s="1"/>
  <c r="J40" i="6"/>
  <c r="L40" i="6"/>
  <c r="M40" i="6"/>
  <c r="AC40" i="6" s="1"/>
  <c r="N40" i="6"/>
  <c r="P40" i="6"/>
  <c r="I41" i="6"/>
  <c r="Y41" i="6" s="1"/>
  <c r="J41" i="6"/>
  <c r="R41" i="6"/>
  <c r="L41" i="6"/>
  <c r="M41" i="6"/>
  <c r="AC41" i="6" s="1"/>
  <c r="N41" i="6"/>
  <c r="P41" i="6"/>
  <c r="I42" i="6"/>
  <c r="Y42" i="6"/>
  <c r="J42" i="6"/>
  <c r="L42" i="6"/>
  <c r="T42" i="6" s="1"/>
  <c r="AB42" i="6"/>
  <c r="M42" i="6"/>
  <c r="AC42" i="6" s="1"/>
  <c r="N42" i="6"/>
  <c r="P42" i="6"/>
  <c r="I43" i="6"/>
  <c r="Y43" i="6"/>
  <c r="J43" i="6"/>
  <c r="L43" i="6"/>
  <c r="AB43" i="6" s="1"/>
  <c r="M43" i="6"/>
  <c r="AC43" i="6"/>
  <c r="N43" i="6"/>
  <c r="AD43" i="6" s="1"/>
  <c r="P43" i="6"/>
  <c r="I44" i="6"/>
  <c r="Y44" i="6" s="1"/>
  <c r="J44" i="6"/>
  <c r="L44" i="6"/>
  <c r="M44" i="6"/>
  <c r="AC44" i="6" s="1"/>
  <c r="N44" i="6"/>
  <c r="P44" i="6"/>
  <c r="X44" i="6"/>
  <c r="I45" i="6"/>
  <c r="Y45" i="6" s="1"/>
  <c r="J45" i="6"/>
  <c r="L45" i="6"/>
  <c r="M45" i="6"/>
  <c r="AC45" i="6"/>
  <c r="N45" i="6"/>
  <c r="P45" i="6"/>
  <c r="AF45" i="6" s="1"/>
  <c r="I46" i="6"/>
  <c r="Y46" i="6"/>
  <c r="J46" i="6"/>
  <c r="Z46" i="6" s="1"/>
  <c r="L46" i="6"/>
  <c r="M46" i="6"/>
  <c r="AC46" i="6"/>
  <c r="N46" i="6"/>
  <c r="P46" i="6"/>
  <c r="I47" i="6"/>
  <c r="Y47" i="6" s="1"/>
  <c r="J47" i="6"/>
  <c r="Z47" i="6" s="1"/>
  <c r="L47" i="6"/>
  <c r="M47" i="6"/>
  <c r="AC47" i="6" s="1"/>
  <c r="N47" i="6"/>
  <c r="AD47" i="6" s="1"/>
  <c r="P47" i="6"/>
  <c r="X47" i="6" s="1"/>
  <c r="I48" i="6"/>
  <c r="Y48" i="6" s="1"/>
  <c r="J48" i="6"/>
  <c r="L48" i="6"/>
  <c r="T48" i="6" s="1"/>
  <c r="M48" i="6"/>
  <c r="AC48" i="6"/>
  <c r="N48" i="6"/>
  <c r="AD48" i="6" s="1"/>
  <c r="P48" i="6"/>
  <c r="AF48" i="6" s="1"/>
  <c r="X48" i="6"/>
  <c r="I49" i="6"/>
  <c r="Y49" i="6" s="1"/>
  <c r="J49" i="6"/>
  <c r="Z49" i="6" s="1"/>
  <c r="L49" i="6"/>
  <c r="M49" i="6"/>
  <c r="AC49" i="6"/>
  <c r="N49" i="6"/>
  <c r="P49" i="6"/>
  <c r="AF49" i="6" s="1"/>
  <c r="I50" i="6"/>
  <c r="Y50" i="6"/>
  <c r="AH50" i="6" s="1"/>
  <c r="J50" i="6"/>
  <c r="L50" i="6"/>
  <c r="M50" i="6"/>
  <c r="AC50" i="6" s="1"/>
  <c r="N50" i="6"/>
  <c r="V50" i="6" s="1"/>
  <c r="P50" i="6"/>
  <c r="X50" i="6" s="1"/>
  <c r="I51" i="6"/>
  <c r="Y51" i="6" s="1"/>
  <c r="J51" i="6"/>
  <c r="L51" i="6"/>
  <c r="AB51" i="6"/>
  <c r="M51" i="6"/>
  <c r="AC51" i="6" s="1"/>
  <c r="N51" i="6"/>
  <c r="P51" i="6"/>
  <c r="I52" i="6"/>
  <c r="Y52" i="6"/>
  <c r="J52" i="6"/>
  <c r="Z52" i="6" s="1"/>
  <c r="L52" i="6"/>
  <c r="AB52" i="6" s="1"/>
  <c r="M52" i="6"/>
  <c r="AC52" i="6"/>
  <c r="N52" i="6"/>
  <c r="P52" i="6"/>
  <c r="I53" i="6"/>
  <c r="Y53" i="6" s="1"/>
  <c r="J53" i="6"/>
  <c r="L53" i="6"/>
  <c r="M53" i="6"/>
  <c r="AC53" i="6"/>
  <c r="N53" i="6"/>
  <c r="P53" i="6"/>
  <c r="B55" i="6"/>
  <c r="K4" i="6"/>
  <c r="S4" i="6" s="1"/>
  <c r="O4" i="6"/>
  <c r="W4" i="6"/>
  <c r="K5" i="6"/>
  <c r="O5" i="6"/>
  <c r="W5" i="6" s="1"/>
  <c r="X5" i="6"/>
  <c r="K6" i="6"/>
  <c r="S6" i="6" s="1"/>
  <c r="T6" i="6"/>
  <c r="O6" i="6"/>
  <c r="W6" i="6"/>
  <c r="R7" i="6"/>
  <c r="K7" i="6"/>
  <c r="S7" i="6" s="1"/>
  <c r="AG7" i="6" s="1"/>
  <c r="O7" i="6"/>
  <c r="W7" i="6" s="1"/>
  <c r="X7" i="6"/>
  <c r="K8" i="6"/>
  <c r="S8" i="6" s="1"/>
  <c r="O8" i="6"/>
  <c r="X8" i="6"/>
  <c r="K9" i="6"/>
  <c r="S9" i="6" s="1"/>
  <c r="O9" i="6"/>
  <c r="W9" i="6"/>
  <c r="K10" i="6"/>
  <c r="S10" i="6" s="1"/>
  <c r="V10" i="6"/>
  <c r="O10" i="6"/>
  <c r="K11" i="6"/>
  <c r="S11" i="6" s="1"/>
  <c r="T11" i="6"/>
  <c r="V11" i="6"/>
  <c r="O11" i="6"/>
  <c r="W11" i="6"/>
  <c r="R12" i="6"/>
  <c r="K12" i="6"/>
  <c r="S12" i="6" s="1"/>
  <c r="V12" i="6"/>
  <c r="O12" i="6"/>
  <c r="W12" i="6"/>
  <c r="R13" i="6"/>
  <c r="K13" i="6"/>
  <c r="S13" i="6" s="1"/>
  <c r="T13" i="6"/>
  <c r="O13" i="6"/>
  <c r="W13" i="6" s="1"/>
  <c r="K14" i="6"/>
  <c r="S14" i="6" s="1"/>
  <c r="T14" i="6"/>
  <c r="O14" i="6"/>
  <c r="W14" i="6" s="1"/>
  <c r="X14" i="6"/>
  <c r="K15" i="6"/>
  <c r="S15" i="6" s="1"/>
  <c r="V15" i="6"/>
  <c r="O15" i="6"/>
  <c r="W15" i="6" s="1"/>
  <c r="K16" i="6"/>
  <c r="S16" i="6"/>
  <c r="O16" i="6"/>
  <c r="W16" i="6" s="1"/>
  <c r="K17" i="6"/>
  <c r="S17" i="6" s="1"/>
  <c r="T17" i="6"/>
  <c r="O17" i="6"/>
  <c r="W17" i="6" s="1"/>
  <c r="R18" i="6"/>
  <c r="K18" i="6"/>
  <c r="S18" i="6" s="1"/>
  <c r="O18" i="6"/>
  <c r="W18" i="6"/>
  <c r="K19" i="6"/>
  <c r="S19" i="6" s="1"/>
  <c r="O19" i="6"/>
  <c r="W19" i="6" s="1"/>
  <c r="X19" i="6"/>
  <c r="K20" i="6"/>
  <c r="S20" i="6" s="1"/>
  <c r="O20" i="6"/>
  <c r="W20" i="6" s="1"/>
  <c r="K21" i="6"/>
  <c r="S21" i="6"/>
  <c r="O21" i="6"/>
  <c r="W21" i="6" s="1"/>
  <c r="R22" i="6"/>
  <c r="K22" i="6"/>
  <c r="S22" i="6" s="1"/>
  <c r="O22" i="6"/>
  <c r="W22" i="6"/>
  <c r="K23" i="6"/>
  <c r="S23" i="6" s="1"/>
  <c r="O23" i="6"/>
  <c r="W23" i="6"/>
  <c r="K24" i="6"/>
  <c r="S24" i="6" s="1"/>
  <c r="T24" i="6"/>
  <c r="V24" i="6"/>
  <c r="O24" i="6"/>
  <c r="W24" i="6" s="1"/>
  <c r="R25" i="6"/>
  <c r="K25" i="6"/>
  <c r="S25" i="6"/>
  <c r="T25" i="6"/>
  <c r="O25" i="6"/>
  <c r="W25" i="6" s="1"/>
  <c r="AG25" i="6"/>
  <c r="K26" i="6"/>
  <c r="S26" i="6" s="1"/>
  <c r="O26" i="6"/>
  <c r="W26" i="6" s="1"/>
  <c r="K27" i="6"/>
  <c r="S27" i="6" s="1"/>
  <c r="O27" i="6"/>
  <c r="W27" i="6"/>
  <c r="K28" i="6"/>
  <c r="S28" i="6" s="1"/>
  <c r="T28" i="6"/>
  <c r="V28" i="6"/>
  <c r="O28" i="6"/>
  <c r="W28" i="6"/>
  <c r="K29" i="6"/>
  <c r="S29" i="6"/>
  <c r="T29" i="6"/>
  <c r="V29" i="6"/>
  <c r="O29" i="6"/>
  <c r="W29" i="6"/>
  <c r="K30" i="6"/>
  <c r="S30" i="6"/>
  <c r="T30" i="6"/>
  <c r="V30" i="6"/>
  <c r="O30" i="6"/>
  <c r="W30" i="6"/>
  <c r="R31" i="6"/>
  <c r="K31" i="6"/>
  <c r="S31" i="6"/>
  <c r="T31" i="6"/>
  <c r="O31" i="6"/>
  <c r="W31" i="6" s="1"/>
  <c r="K32" i="6"/>
  <c r="S32" i="6" s="1"/>
  <c r="V32" i="6"/>
  <c r="O32" i="6"/>
  <c r="W32" i="6"/>
  <c r="K33" i="6"/>
  <c r="S33" i="6"/>
  <c r="T33" i="6"/>
  <c r="V33" i="6"/>
  <c r="O33" i="6"/>
  <c r="W33" i="6"/>
  <c r="K34" i="6"/>
  <c r="S34" i="6" s="1"/>
  <c r="T34" i="6"/>
  <c r="O34" i="6"/>
  <c r="W34" i="6"/>
  <c r="R35" i="6"/>
  <c r="K35" i="6"/>
  <c r="S35" i="6" s="1"/>
  <c r="T35" i="6"/>
  <c r="O35" i="6"/>
  <c r="W35" i="6"/>
  <c r="K36" i="6"/>
  <c r="S36" i="6" s="1"/>
  <c r="V36" i="6"/>
  <c r="O36" i="6"/>
  <c r="W36" i="6" s="1"/>
  <c r="K37" i="6"/>
  <c r="S37" i="6"/>
  <c r="T37" i="6"/>
  <c r="V37" i="6"/>
  <c r="O37" i="6"/>
  <c r="W37" i="6" s="1"/>
  <c r="K38" i="6"/>
  <c r="S38" i="6"/>
  <c r="T38" i="6"/>
  <c r="O38" i="6"/>
  <c r="W38" i="6" s="1"/>
  <c r="X38" i="6"/>
  <c r="K39" i="6"/>
  <c r="S39" i="6"/>
  <c r="O39" i="6"/>
  <c r="W39" i="6"/>
  <c r="X39" i="6"/>
  <c r="K40" i="6"/>
  <c r="S40" i="6"/>
  <c r="O40" i="6"/>
  <c r="W40" i="6" s="1"/>
  <c r="K41" i="6"/>
  <c r="S41" i="6" s="1"/>
  <c r="O41" i="6"/>
  <c r="W41" i="6" s="1"/>
  <c r="K42" i="6"/>
  <c r="S42" i="6"/>
  <c r="O42" i="6"/>
  <c r="W42" i="6" s="1"/>
  <c r="K43" i="6"/>
  <c r="S43" i="6"/>
  <c r="T43" i="6"/>
  <c r="V43" i="6"/>
  <c r="O43" i="6"/>
  <c r="W43" i="6" s="1"/>
  <c r="K44" i="6"/>
  <c r="S44" i="6" s="1"/>
  <c r="O44" i="6"/>
  <c r="W44" i="6"/>
  <c r="K45" i="6"/>
  <c r="S45" i="6" s="1"/>
  <c r="O45" i="6"/>
  <c r="W45" i="6"/>
  <c r="K46" i="6"/>
  <c r="S46" i="6"/>
  <c r="O46" i="6"/>
  <c r="W46" i="6"/>
  <c r="R47" i="6"/>
  <c r="K47" i="6"/>
  <c r="S47" i="6"/>
  <c r="O47" i="6"/>
  <c r="W47" i="6"/>
  <c r="K48" i="6"/>
  <c r="S48" i="6"/>
  <c r="O48" i="6"/>
  <c r="W48" i="6"/>
  <c r="K49" i="6"/>
  <c r="S49" i="6"/>
  <c r="O49" i="6"/>
  <c r="W49" i="6" s="1"/>
  <c r="K50" i="6"/>
  <c r="S50" i="6" s="1"/>
  <c r="AG50" i="6" s="1"/>
  <c r="O50" i="6"/>
  <c r="W50" i="6"/>
  <c r="K51" i="6"/>
  <c r="S51" i="6"/>
  <c r="T51" i="6"/>
  <c r="O51" i="6"/>
  <c r="W51" i="6" s="1"/>
  <c r="K52" i="6"/>
  <c r="S52" i="6" s="1"/>
  <c r="O52" i="6"/>
  <c r="W52" i="6" s="1"/>
  <c r="K53" i="6"/>
  <c r="S53" i="6"/>
  <c r="O53" i="6"/>
  <c r="W53" i="6"/>
  <c r="AU3" i="6"/>
  <c r="AU4" i="6" s="1"/>
  <c r="C35" i="6"/>
  <c r="C36" i="6"/>
  <c r="C37" i="6"/>
  <c r="C38" i="6"/>
  <c r="D38" i="6" s="1"/>
  <c r="E38" i="6" s="1"/>
  <c r="F38" i="6" s="1"/>
  <c r="C39" i="6"/>
  <c r="D39" i="6" s="1"/>
  <c r="E39" i="6" s="1"/>
  <c r="F39" i="6" s="1"/>
  <c r="C40" i="6"/>
  <c r="C41" i="6"/>
  <c r="C42" i="6"/>
  <c r="C43" i="6"/>
  <c r="D43" i="6" s="1"/>
  <c r="E43" i="6" s="1"/>
  <c r="F43" i="6" s="1"/>
  <c r="C44" i="6"/>
  <c r="C45" i="6"/>
  <c r="D45" i="6" s="1"/>
  <c r="E45" i="6" s="1"/>
  <c r="C46" i="6"/>
  <c r="C47" i="6"/>
  <c r="C48" i="6"/>
  <c r="C49" i="6"/>
  <c r="C50" i="6"/>
  <c r="C51" i="6"/>
  <c r="C52" i="6"/>
  <c r="D52" i="6" s="1"/>
  <c r="E52" i="6" s="1"/>
  <c r="C53" i="6"/>
  <c r="C54" i="6"/>
  <c r="Q55" i="6"/>
  <c r="U55" i="6"/>
  <c r="AA55" i="6"/>
  <c r="AE55" i="6"/>
  <c r="F55" i="6"/>
  <c r="H55" i="6"/>
  <c r="F21" i="2"/>
  <c r="H21" i="2"/>
  <c r="AI8" i="5"/>
  <c r="AC8" i="5"/>
  <c r="AD17" i="6"/>
  <c r="V17" i="6"/>
  <c r="R16" i="6"/>
  <c r="AF9" i="6"/>
  <c r="X9" i="6"/>
  <c r="D48" i="4"/>
  <c r="E48" i="4"/>
  <c r="F48" i="4" s="1"/>
  <c r="D36" i="4"/>
  <c r="E36" i="4"/>
  <c r="F36" i="4" s="1"/>
  <c r="V25" i="6"/>
  <c r="Z24" i="6"/>
  <c r="AD22" i="6"/>
  <c r="V22" i="6"/>
  <c r="W46" i="4"/>
  <c r="E21" i="2"/>
  <c r="G21" i="2"/>
  <c r="F19" i="2"/>
  <c r="H19" i="2" s="1"/>
  <c r="AG8" i="5"/>
  <c r="F52" i="6"/>
  <c r="Z53" i="6"/>
  <c r="R53" i="6"/>
  <c r="Z44" i="6"/>
  <c r="R44" i="6"/>
  <c r="AF26" i="6"/>
  <c r="X26" i="6"/>
  <c r="Z26" i="6"/>
  <c r="R26" i="6"/>
  <c r="V21" i="6"/>
  <c r="AD21" i="6"/>
  <c r="AF16" i="6"/>
  <c r="X16" i="6"/>
  <c r="AD9" i="6"/>
  <c r="V9" i="6"/>
  <c r="Y9" i="6"/>
  <c r="AH9" i="6" s="1"/>
  <c r="AF41" i="6"/>
  <c r="X41" i="6"/>
  <c r="Z41" i="6"/>
  <c r="AB21" i="6"/>
  <c r="T21" i="6"/>
  <c r="AD20" i="6"/>
  <c r="V20" i="6"/>
  <c r="AD8" i="6"/>
  <c r="V8" i="6"/>
  <c r="AB7" i="6"/>
  <c r="AC5" i="6"/>
  <c r="AF4" i="6"/>
  <c r="AF20" i="4"/>
  <c r="X20" i="4"/>
  <c r="Z18" i="4"/>
  <c r="R18" i="4"/>
  <c r="AG18" i="4" s="1"/>
  <c r="AF12" i="4"/>
  <c r="X12" i="4"/>
  <c r="Z10" i="4"/>
  <c r="R10" i="4"/>
  <c r="AD7" i="4"/>
  <c r="V7" i="4"/>
  <c r="AB6" i="4"/>
  <c r="Y5" i="4"/>
  <c r="AH5" i="4" s="1"/>
  <c r="Z45" i="6"/>
  <c r="R45" i="6"/>
  <c r="AD44" i="6"/>
  <c r="V44" i="6"/>
  <c r="R5" i="6"/>
  <c r="Z14" i="4"/>
  <c r="R14" i="4"/>
  <c r="AF8" i="4"/>
  <c r="AB8" i="4"/>
  <c r="T8" i="4"/>
  <c r="AG8" i="4" s="1"/>
  <c r="AB4" i="4"/>
  <c r="T4" i="4"/>
  <c r="Z21" i="6"/>
  <c r="R21" i="6"/>
  <c r="S8" i="4"/>
  <c r="AF53" i="4"/>
  <c r="X53" i="4"/>
  <c r="R42" i="4"/>
  <c r="AF40" i="4"/>
  <c r="X40" i="4"/>
  <c r="Z38" i="4"/>
  <c r="R38" i="4"/>
  <c r="AG38" i="4" s="1"/>
  <c r="AD26" i="6"/>
  <c r="V26" i="6"/>
  <c r="Z20" i="6"/>
  <c r="R20" i="6"/>
  <c r="AG20" i="6" s="1"/>
  <c r="AB5" i="6"/>
  <c r="AF42" i="4"/>
  <c r="X42" i="4"/>
  <c r="Z40" i="4"/>
  <c r="R40" i="4"/>
  <c r="AF34" i="4"/>
  <c r="X34" i="4"/>
  <c r="Z43" i="4"/>
  <c r="AH43" i="4" s="1"/>
  <c r="R43" i="4"/>
  <c r="AF29" i="4"/>
  <c r="X29" i="4"/>
  <c r="Z27" i="4"/>
  <c r="R27" i="4"/>
  <c r="Z41" i="4"/>
  <c r="R41" i="4"/>
  <c r="AF31" i="4"/>
  <c r="X31" i="4"/>
  <c r="Z25" i="4"/>
  <c r="AF14" i="4"/>
  <c r="X14" i="4"/>
  <c r="Z12" i="4"/>
  <c r="R12" i="4"/>
  <c r="E18" i="2"/>
  <c r="G18" i="2"/>
  <c r="G24" i="2" s="1"/>
  <c r="AF23" i="6"/>
  <c r="X23" i="6"/>
  <c r="AF20" i="6"/>
  <c r="X20" i="6"/>
  <c r="T20" i="6"/>
  <c r="AB20" i="6"/>
  <c r="AB19" i="6"/>
  <c r="T19" i="6"/>
  <c r="V18" i="6"/>
  <c r="AD16" i="6"/>
  <c r="V16" i="6"/>
  <c r="Z8" i="6"/>
  <c r="R8" i="6"/>
  <c r="V6" i="6"/>
  <c r="AD6" i="6"/>
  <c r="V4" i="6"/>
  <c r="AD4" i="6"/>
  <c r="F45" i="6"/>
  <c r="AE9" i="5"/>
  <c r="D53" i="4"/>
  <c r="E53" i="4" s="1"/>
  <c r="F53" i="4" s="1"/>
  <c r="D54" i="4"/>
  <c r="E54" i="4" s="1"/>
  <c r="F54" i="4" s="1"/>
  <c r="D42" i="4"/>
  <c r="E42" i="4"/>
  <c r="F42" i="4" s="1"/>
  <c r="D35" i="4"/>
  <c r="E35" i="4" s="1"/>
  <c r="F35" i="4" s="1"/>
  <c r="D54" i="6"/>
  <c r="E54" i="6" s="1"/>
  <c r="F54" i="6" s="1"/>
  <c r="D53" i="6"/>
  <c r="E53" i="6"/>
  <c r="F53" i="6"/>
  <c r="W8" i="6"/>
  <c r="AF53" i="6"/>
  <c r="X53" i="6"/>
  <c r="AF52" i="6"/>
  <c r="X52" i="6"/>
  <c r="R52" i="6"/>
  <c r="AF50" i="6"/>
  <c r="Z50" i="6"/>
  <c r="R50" i="6"/>
  <c r="V48" i="6"/>
  <c r="V46" i="6"/>
  <c r="AD46" i="6"/>
  <c r="AD42" i="6"/>
  <c r="V42" i="6"/>
  <c r="Z40" i="6"/>
  <c r="R40" i="6"/>
  <c r="AF44" i="6"/>
  <c r="AD40" i="6"/>
  <c r="V40" i="6"/>
  <c r="AD23" i="6"/>
  <c r="V23" i="6"/>
  <c r="R19" i="6"/>
  <c r="AG19" i="6" s="1"/>
  <c r="AF5" i="6"/>
  <c r="V19" i="4"/>
  <c r="S13" i="4"/>
  <c r="V12" i="4"/>
  <c r="AF39" i="4"/>
  <c r="X39" i="4"/>
  <c r="R39" i="4"/>
  <c r="Z39" i="4"/>
  <c r="AB34" i="4"/>
  <c r="T34" i="4"/>
  <c r="AD33" i="4"/>
  <c r="V33" i="4"/>
  <c r="AB32" i="4"/>
  <c r="T32" i="4"/>
  <c r="AF28" i="4"/>
  <c r="X28" i="4"/>
  <c r="R28" i="4"/>
  <c r="AG28" i="4" s="1"/>
  <c r="Z28" i="4"/>
  <c r="AD24" i="4"/>
  <c r="V24" i="4"/>
  <c r="AB20" i="4"/>
  <c r="T20" i="4"/>
  <c r="AB18" i="4"/>
  <c r="T18" i="4"/>
  <c r="R11" i="4"/>
  <c r="Z11" i="4"/>
  <c r="AF6" i="4"/>
  <c r="X6" i="4"/>
  <c r="AD4" i="4"/>
  <c r="V4" i="4"/>
  <c r="F20" i="2"/>
  <c r="F18" i="2"/>
  <c r="E20" i="2"/>
  <c r="G20" i="2" s="1"/>
  <c r="E19" i="2"/>
  <c r="G19" i="2"/>
  <c r="Z51" i="6"/>
  <c r="AH51" i="6" s="1"/>
  <c r="R51" i="6"/>
  <c r="T18" i="6"/>
  <c r="AB18" i="6"/>
  <c r="AB16" i="6"/>
  <c r="T16" i="6"/>
  <c r="AB4" i="6"/>
  <c r="T4" i="6"/>
  <c r="AB43" i="4"/>
  <c r="T43" i="4"/>
  <c r="AF38" i="4"/>
  <c r="X38" i="4"/>
  <c r="AD34" i="4"/>
  <c r="V34" i="4"/>
  <c r="AD32" i="4"/>
  <c r="V32" i="4"/>
  <c r="R29" i="4"/>
  <c r="Z29" i="4"/>
  <c r="AB19" i="4"/>
  <c r="T19" i="4"/>
  <c r="AB12" i="4"/>
  <c r="T12" i="4"/>
  <c r="R7" i="4"/>
  <c r="Z7" i="4"/>
  <c r="AH7" i="4" s="1"/>
  <c r="V51" i="6"/>
  <c r="AD51" i="6"/>
  <c r="Z48" i="6"/>
  <c r="R48" i="6"/>
  <c r="AG48" i="6" s="1"/>
  <c r="AB27" i="6"/>
  <c r="T27" i="6"/>
  <c r="X25" i="6"/>
  <c r="AF25" i="6"/>
  <c r="AF18" i="6"/>
  <c r="X18" i="6"/>
  <c r="AD7" i="6"/>
  <c r="V7" i="6"/>
  <c r="R6" i="6"/>
  <c r="AG6" i="6" s="1"/>
  <c r="Z6" i="6"/>
  <c r="AD39" i="4"/>
  <c r="V39" i="4"/>
  <c r="Z34" i="4"/>
  <c r="R34" i="4"/>
  <c r="Z32" i="4"/>
  <c r="AH32" i="4" s="1"/>
  <c r="R32" i="4"/>
  <c r="AG32" i="4" s="1"/>
  <c r="AD28" i="4"/>
  <c r="V28" i="4"/>
  <c r="AF18" i="4"/>
  <c r="X18" i="4"/>
  <c r="AD6" i="4"/>
  <c r="V6" i="4"/>
  <c r="AD38" i="4"/>
  <c r="V38" i="4"/>
  <c r="Z33" i="4"/>
  <c r="R33" i="4"/>
  <c r="AD29" i="4"/>
  <c r="V29" i="4"/>
  <c r="AD27" i="4"/>
  <c r="V27" i="4"/>
  <c r="AF19" i="4"/>
  <c r="X19" i="4"/>
  <c r="AB14" i="4"/>
  <c r="T14" i="4"/>
  <c r="AD10" i="4"/>
  <c r="V10" i="4"/>
  <c r="AF4" i="4"/>
  <c r="AH4" i="4" s="1"/>
  <c r="X4" i="4"/>
  <c r="H18" i="2"/>
  <c r="H24" i="2" s="1"/>
  <c r="E24" i="2"/>
  <c r="AD49" i="6"/>
  <c r="V49" i="6"/>
  <c r="AF46" i="6"/>
  <c r="X46" i="6"/>
  <c r="AB44" i="6"/>
  <c r="T44" i="6"/>
  <c r="AG44" i="6"/>
  <c r="Z42" i="6"/>
  <c r="R42" i="6"/>
  <c r="AF50" i="4"/>
  <c r="X50" i="4"/>
  <c r="AD40" i="4"/>
  <c r="V40" i="4"/>
  <c r="H20" i="2"/>
  <c r="F24" i="2"/>
  <c r="AD50" i="6"/>
  <c r="D35" i="6"/>
  <c r="E35" i="6" s="1"/>
  <c r="F35" i="6" s="1"/>
  <c r="D36" i="6"/>
  <c r="E36" i="6" s="1"/>
  <c r="F36" i="6" s="1"/>
  <c r="R46" i="6"/>
  <c r="AF40" i="6"/>
  <c r="X40" i="6"/>
  <c r="D39" i="4"/>
  <c r="E39" i="4" s="1"/>
  <c r="F39" i="4" s="1"/>
  <c r="D38" i="4"/>
  <c r="E38" i="4"/>
  <c r="F38" i="4" s="1"/>
  <c r="T51" i="4"/>
  <c r="AB51" i="4"/>
  <c r="Y46" i="4"/>
  <c r="I55" i="4"/>
  <c r="S5" i="6"/>
  <c r="S55" i="6" s="1"/>
  <c r="K55" i="6"/>
  <c r="AF47" i="6"/>
  <c r="AH47" i="6" s="1"/>
  <c r="D45" i="4"/>
  <c r="E45" i="4" s="1"/>
  <c r="F45" i="4" s="1"/>
  <c r="D44" i="4"/>
  <c r="E44" i="4" s="1"/>
  <c r="F44" i="4" s="1"/>
  <c r="AG30" i="4"/>
  <c r="S10" i="4"/>
  <c r="K55" i="4"/>
  <c r="AD52" i="4"/>
  <c r="V52" i="4"/>
  <c r="Z52" i="4"/>
  <c r="R52" i="4"/>
  <c r="AB47" i="4"/>
  <c r="T47" i="4"/>
  <c r="L55" i="4"/>
  <c r="AF46" i="4"/>
  <c r="AH46" i="4" s="1"/>
  <c r="X46" i="4"/>
  <c r="P55" i="4"/>
  <c r="N55" i="4"/>
  <c r="AH19" i="4"/>
  <c r="AB40" i="6"/>
  <c r="AH40" i="6" s="1"/>
  <c r="T40" i="6"/>
  <c r="AG40" i="6"/>
  <c r="AF35" i="6"/>
  <c r="AH35" i="6" s="1"/>
  <c r="X35" i="6"/>
  <c r="AF31" i="6"/>
  <c r="X31" i="6"/>
  <c r="AF27" i="6"/>
  <c r="X27" i="6"/>
  <c r="AF15" i="6"/>
  <c r="X15" i="6"/>
  <c r="AF11" i="6"/>
  <c r="X11" i="6"/>
  <c r="Y4" i="6"/>
  <c r="R33" i="6"/>
  <c r="X6" i="6"/>
  <c r="Z38" i="6"/>
  <c r="AF36" i="6"/>
  <c r="X36" i="6"/>
  <c r="Z34" i="6"/>
  <c r="R34" i="6"/>
  <c r="AF32" i="6"/>
  <c r="X32" i="6"/>
  <c r="Z30" i="6"/>
  <c r="R30" i="6"/>
  <c r="AG30" i="6" s="1"/>
  <c r="AF28" i="6"/>
  <c r="X22" i="6"/>
  <c r="AF22" i="6"/>
  <c r="Z14" i="6"/>
  <c r="R14" i="6"/>
  <c r="AG14" i="6" s="1"/>
  <c r="AF12" i="6"/>
  <c r="X12" i="6"/>
  <c r="Z10" i="6"/>
  <c r="R10" i="6"/>
  <c r="Z9" i="6"/>
  <c r="R9" i="6"/>
  <c r="R4" i="6"/>
  <c r="AB53" i="6"/>
  <c r="T53" i="6"/>
  <c r="AF51" i="6"/>
  <c r="AB46" i="6"/>
  <c r="T46" i="6"/>
  <c r="Z39" i="6"/>
  <c r="R39" i="6"/>
  <c r="AF37" i="6"/>
  <c r="X37" i="6"/>
  <c r="AF33" i="6"/>
  <c r="AH33" i="6" s="1"/>
  <c r="X33" i="6"/>
  <c r="AB22" i="6"/>
  <c r="T22" i="6"/>
  <c r="AG22" i="6" s="1"/>
  <c r="AF21" i="6"/>
  <c r="X21" i="6"/>
  <c r="R15" i="6"/>
  <c r="Z15" i="6"/>
  <c r="AF13" i="6"/>
  <c r="X13" i="6"/>
  <c r="T40" i="4"/>
  <c r="AG40" i="4" s="1"/>
  <c r="AB40" i="4"/>
  <c r="AH40" i="4" s="1"/>
  <c r="R49" i="6"/>
  <c r="X45" i="6"/>
  <c r="AB50" i="6"/>
  <c r="T50" i="6"/>
  <c r="X49" i="6"/>
  <c r="AD39" i="6"/>
  <c r="AF34" i="6"/>
  <c r="X34" i="6"/>
  <c r="AF30" i="6"/>
  <c r="AH30" i="6" s="1"/>
  <c r="X30" i="6"/>
  <c r="R17" i="6"/>
  <c r="Z17" i="6"/>
  <c r="AF10" i="6"/>
  <c r="X10" i="6"/>
  <c r="Z48" i="4"/>
  <c r="R48" i="4"/>
  <c r="AF41" i="4"/>
  <c r="AH41" i="4" s="1"/>
  <c r="X41" i="4"/>
  <c r="M55" i="4"/>
  <c r="O55" i="4"/>
  <c r="D37" i="4"/>
  <c r="E37" i="4"/>
  <c r="F37" i="4" s="1"/>
  <c r="R50" i="4"/>
  <c r="X32" i="4"/>
  <c r="R31" i="4"/>
  <c r="V16" i="4"/>
  <c r="R16" i="4"/>
  <c r="V9" i="4"/>
  <c r="R4" i="4"/>
  <c r="AG4" i="4" s="1"/>
  <c r="Z53" i="4"/>
  <c r="R53" i="4"/>
  <c r="Z36" i="4"/>
  <c r="AH36" i="4" s="1"/>
  <c r="R36" i="4"/>
  <c r="AD35" i="4"/>
  <c r="AB33" i="4"/>
  <c r="AH33" i="4" s="1"/>
  <c r="T33" i="4"/>
  <c r="AD21" i="4"/>
  <c r="AH21" i="4" s="1"/>
  <c r="V21" i="4"/>
  <c r="AG21" i="4" s="1"/>
  <c r="AD17" i="4"/>
  <c r="Z17" i="4"/>
  <c r="AH17" i="4" s="1"/>
  <c r="R17" i="4"/>
  <c r="Z35" i="4"/>
  <c r="R35" i="4"/>
  <c r="AB27" i="4"/>
  <c r="AH27" i="4"/>
  <c r="T27" i="4"/>
  <c r="AD14" i="4"/>
  <c r="AH14" i="4"/>
  <c r="V14" i="4"/>
  <c r="AG14" i="4"/>
  <c r="AB10" i="4"/>
  <c r="T10" i="4"/>
  <c r="D43" i="4"/>
  <c r="E43" i="4" s="1"/>
  <c r="F43" i="4" s="1"/>
  <c r="T23" i="4"/>
  <c r="AD23" i="4"/>
  <c r="V23" i="4"/>
  <c r="X36" i="4"/>
  <c r="Z37" i="4"/>
  <c r="R37" i="4"/>
  <c r="AD22" i="4"/>
  <c r="V22" i="4"/>
  <c r="AO6" i="5"/>
  <c r="AG6" i="5"/>
  <c r="AO7" i="5"/>
  <c r="AG4" i="6"/>
  <c r="Y55" i="4"/>
  <c r="AH48" i="4"/>
  <c r="V45" i="6"/>
  <c r="AD45" i="6"/>
  <c r="V34" i="6"/>
  <c r="AD34" i="6"/>
  <c r="AH34" i="6"/>
  <c r="T26" i="6"/>
  <c r="AG26" i="6"/>
  <c r="AB26" i="6"/>
  <c r="AH26" i="6"/>
  <c r="R11" i="6"/>
  <c r="AG11" i="6" s="1"/>
  <c r="Z11" i="6"/>
  <c r="AH11" i="6"/>
  <c r="J55" i="6"/>
  <c r="AB9" i="6"/>
  <c r="T9" i="6"/>
  <c r="AG9" i="6"/>
  <c r="AB8" i="6"/>
  <c r="T8" i="6"/>
  <c r="AG8" i="6" s="1"/>
  <c r="L55" i="6"/>
  <c r="AC4" i="6"/>
  <c r="AG34" i="6"/>
  <c r="AG16" i="6"/>
  <c r="AH46" i="6"/>
  <c r="AH4" i="6"/>
  <c r="AH48" i="6"/>
  <c r="AD19" i="6"/>
  <c r="V19" i="6"/>
  <c r="X51" i="6"/>
  <c r="AG51" i="6" s="1"/>
  <c r="D51" i="6"/>
  <c r="E51" i="6" s="1"/>
  <c r="F51" i="6" s="1"/>
  <c r="D50" i="6"/>
  <c r="E50" i="6"/>
  <c r="F50" i="6"/>
  <c r="V31" i="6"/>
  <c r="AG31" i="6" s="1"/>
  <c r="AD31" i="6"/>
  <c r="AD13" i="6"/>
  <c r="V13" i="6"/>
  <c r="V52" i="6"/>
  <c r="AD52" i="6"/>
  <c r="AB15" i="6"/>
  <c r="T15" i="6"/>
  <c r="D42" i="6"/>
  <c r="E42" i="6"/>
  <c r="F42" i="6" s="1"/>
  <c r="AG18" i="6"/>
  <c r="AD53" i="6"/>
  <c r="V53" i="6"/>
  <c r="AG53" i="6"/>
  <c r="R43" i="6"/>
  <c r="Z43" i="6"/>
  <c r="R36" i="6"/>
  <c r="Z36" i="6"/>
  <c r="AH36" i="6"/>
  <c r="AH34" i="4"/>
  <c r="D47" i="6"/>
  <c r="E47" i="6"/>
  <c r="F47" i="6" s="1"/>
  <c r="AH52" i="6"/>
  <c r="T49" i="6"/>
  <c r="AG49" i="6" s="1"/>
  <c r="AB49" i="6"/>
  <c r="T47" i="6"/>
  <c r="AB47" i="6"/>
  <c r="AG39" i="4"/>
  <c r="AU5" i="6"/>
  <c r="AF43" i="6"/>
  <c r="AH43" i="6" s="1"/>
  <c r="X43" i="6"/>
  <c r="AF17" i="6"/>
  <c r="AH17" i="6"/>
  <c r="X17" i="6"/>
  <c r="D51" i="4"/>
  <c r="E51" i="4"/>
  <c r="F51" i="4"/>
  <c r="D50" i="4"/>
  <c r="E50" i="4"/>
  <c r="F50" i="4"/>
  <c r="AG19" i="4"/>
  <c r="AF43" i="4"/>
  <c r="X43" i="4"/>
  <c r="AF45" i="4"/>
  <c r="X45" i="4"/>
  <c r="X44" i="4"/>
  <c r="AG44" i="4"/>
  <c r="AF44" i="4"/>
  <c r="AH44" i="4" s="1"/>
  <c r="AB26" i="4"/>
  <c r="AH26" i="4"/>
  <c r="T26" i="4"/>
  <c r="Z22" i="4"/>
  <c r="R22" i="4"/>
  <c r="AD53" i="4"/>
  <c r="AH53" i="4"/>
  <c r="AF52" i="4"/>
  <c r="X51" i="4"/>
  <c r="AF51" i="4"/>
  <c r="AH51" i="4" s="1"/>
  <c r="X23" i="4"/>
  <c r="AF23" i="4"/>
  <c r="AD15" i="4"/>
  <c r="V15" i="4"/>
  <c r="AF9" i="4"/>
  <c r="X9" i="4"/>
  <c r="G9" i="6"/>
  <c r="G10" i="6" s="1"/>
  <c r="V49" i="4"/>
  <c r="AD49" i="4"/>
  <c r="V36" i="4"/>
  <c r="AG36" i="4" s="1"/>
  <c r="AD31" i="4"/>
  <c r="AH31" i="4" s="1"/>
  <c r="V31" i="4"/>
  <c r="AG31" i="4"/>
  <c r="J55" i="4"/>
  <c r="R6" i="4"/>
  <c r="AG6" i="4"/>
  <c r="AG29" i="4"/>
  <c r="AB48" i="6"/>
  <c r="AD38" i="6"/>
  <c r="AH38" i="6"/>
  <c r="V37" i="4"/>
  <c r="AD37" i="4"/>
  <c r="AH37" i="4"/>
  <c r="Z13" i="4"/>
  <c r="AH13" i="4" s="1"/>
  <c r="R13" i="4"/>
  <c r="T49" i="4"/>
  <c r="AG49" i="4" s="1"/>
  <c r="AD48" i="4"/>
  <c r="AB16" i="4"/>
  <c r="AH16" i="4"/>
  <c r="T16" i="4"/>
  <c r="AG16" i="4" s="1"/>
  <c r="AD8" i="4"/>
  <c r="AD55" i="4" s="1"/>
  <c r="V8" i="4"/>
  <c r="AB52" i="4"/>
  <c r="AH52" i="4" s="1"/>
  <c r="T52" i="4"/>
  <c r="AG52" i="4"/>
  <c r="T50" i="4"/>
  <c r="AB50" i="4"/>
  <c r="AH50" i="4" s="1"/>
  <c r="AB38" i="4"/>
  <c r="T38" i="4"/>
  <c r="AB24" i="4"/>
  <c r="AH24" i="4" s="1"/>
  <c r="T24" i="4"/>
  <c r="R15" i="4"/>
  <c r="Z15" i="4"/>
  <c r="AB9" i="4"/>
  <c r="T9" i="4"/>
  <c r="D52" i="4"/>
  <c r="E52" i="4"/>
  <c r="F52" i="4" s="1"/>
  <c r="AB35" i="4"/>
  <c r="AH35" i="4"/>
  <c r="T35" i="4"/>
  <c r="AG35" i="4" s="1"/>
  <c r="AD20" i="4"/>
  <c r="V20" i="4"/>
  <c r="R9" i="4"/>
  <c r="AG9" i="4" s="1"/>
  <c r="AA7" i="5"/>
  <c r="AH13" i="6"/>
  <c r="AH31" i="6"/>
  <c r="AG43" i="6"/>
  <c r="AG13" i="6"/>
  <c r="I61" i="5"/>
  <c r="F61" i="5"/>
  <c r="V27" i="6" l="1"/>
  <c r="N55" i="6"/>
  <c r="AD27" i="6"/>
  <c r="AH12" i="6"/>
  <c r="AH38" i="4"/>
  <c r="AH49" i="6"/>
  <c r="AG13" i="4"/>
  <c r="AC55" i="6"/>
  <c r="D41" i="6"/>
  <c r="E41" i="6" s="1"/>
  <c r="F41" i="6" s="1"/>
  <c r="D40" i="6"/>
  <c r="E40" i="6" s="1"/>
  <c r="F40" i="6" s="1"/>
  <c r="AH9" i="4"/>
  <c r="Z55" i="4"/>
  <c r="AG53" i="4"/>
  <c r="S55" i="4"/>
  <c r="AG15" i="6"/>
  <c r="AC15" i="6"/>
  <c r="M55" i="6"/>
  <c r="AG33" i="4"/>
  <c r="AH25" i="4"/>
  <c r="AG42" i="6"/>
  <c r="AH6" i="6"/>
  <c r="V41" i="6"/>
  <c r="AD41" i="6"/>
  <c r="Z32" i="6"/>
  <c r="R32" i="6"/>
  <c r="AH10" i="6"/>
  <c r="Y8" i="6"/>
  <c r="AH8" i="6" s="1"/>
  <c r="I55" i="6"/>
  <c r="AG17" i="4"/>
  <c r="AH20" i="4"/>
  <c r="C2" i="2"/>
  <c r="J19" i="2"/>
  <c r="AG46" i="6"/>
  <c r="D49" i="6"/>
  <c r="E49" i="6" s="1"/>
  <c r="F49" i="6" s="1"/>
  <c r="D48" i="6"/>
  <c r="E48" i="6" s="1"/>
  <c r="F48" i="6" s="1"/>
  <c r="AH53" i="6"/>
  <c r="AH32" i="6"/>
  <c r="AH29" i="6"/>
  <c r="AG27" i="6"/>
  <c r="AH15" i="6"/>
  <c r="C55" i="4"/>
  <c r="D41" i="4"/>
  <c r="E41" i="4" s="1"/>
  <c r="F41" i="4" s="1"/>
  <c r="AG23" i="4"/>
  <c r="AG17" i="6"/>
  <c r="AG34" i="4"/>
  <c r="D37" i="6"/>
  <c r="E37" i="6" s="1"/>
  <c r="F37" i="6" s="1"/>
  <c r="AB41" i="6"/>
  <c r="AH41" i="6" s="1"/>
  <c r="T41" i="6"/>
  <c r="AG41" i="6" s="1"/>
  <c r="AG38" i="6"/>
  <c r="AH12" i="4"/>
  <c r="AF55" i="4"/>
  <c r="C55" i="6"/>
  <c r="W55" i="6"/>
  <c r="AF42" i="6"/>
  <c r="X42" i="6"/>
  <c r="AH27" i="6"/>
  <c r="AH22" i="6"/>
  <c r="AH8" i="4"/>
  <c r="AH28" i="4"/>
  <c r="I19" i="2"/>
  <c r="D46" i="6"/>
  <c r="E46" i="6" s="1"/>
  <c r="F46" i="6" s="1"/>
  <c r="AG47" i="6"/>
  <c r="AH25" i="6"/>
  <c r="AH20" i="6"/>
  <c r="AH18" i="6"/>
  <c r="AH18" i="4"/>
  <c r="AH10" i="4"/>
  <c r="AB39" i="6"/>
  <c r="AH39" i="6" s="1"/>
  <c r="T39" i="6"/>
  <c r="AH39" i="4"/>
  <c r="AG21" i="6"/>
  <c r="AH44" i="6"/>
  <c r="AF29" i="6"/>
  <c r="AF55" i="6" s="1"/>
  <c r="X29" i="6"/>
  <c r="AG29" i="6" s="1"/>
  <c r="R23" i="6"/>
  <c r="Z23" i="6"/>
  <c r="AH23" i="6" s="1"/>
  <c r="AD5" i="6"/>
  <c r="V5" i="6"/>
  <c r="AH29" i="4"/>
  <c r="R55" i="6"/>
  <c r="W10" i="6"/>
  <c r="O55" i="6"/>
  <c r="AG28" i="6"/>
  <c r="AH16" i="6"/>
  <c r="AH7" i="6"/>
  <c r="AG46" i="4"/>
  <c r="W55" i="4"/>
  <c r="AH6" i="4"/>
  <c r="AG39" i="6"/>
  <c r="AG33" i="6"/>
  <c r="AB45" i="6"/>
  <c r="AH45" i="6" s="1"/>
  <c r="T45" i="6"/>
  <c r="AG45" i="6" s="1"/>
  <c r="AH42" i="6"/>
  <c r="AH21" i="6"/>
  <c r="AH42" i="4"/>
  <c r="AC55" i="4"/>
  <c r="D44" i="6"/>
  <c r="E44" i="6" s="1"/>
  <c r="F44" i="6" s="1"/>
  <c r="T12" i="6"/>
  <c r="AG12" i="6" s="1"/>
  <c r="V43" i="4"/>
  <c r="AG43" i="4" s="1"/>
  <c r="T41" i="4"/>
  <c r="AG41" i="4" s="1"/>
  <c r="X24" i="4"/>
  <c r="AG24" i="4" s="1"/>
  <c r="X15" i="4"/>
  <c r="T11" i="4"/>
  <c r="AG11" i="4" s="1"/>
  <c r="AM6" i="5"/>
  <c r="T36" i="6"/>
  <c r="AG36" i="6" s="1"/>
  <c r="T23" i="6"/>
  <c r="T10" i="6"/>
  <c r="AG10" i="6" s="1"/>
  <c r="T22" i="4"/>
  <c r="AG22" i="4" s="1"/>
  <c r="X17" i="4"/>
  <c r="X5" i="4"/>
  <c r="AG5" i="4" s="1"/>
  <c r="T32" i="6"/>
  <c r="X24" i="6"/>
  <c r="P55" i="6"/>
  <c r="R51" i="4"/>
  <c r="AG51" i="4" s="1"/>
  <c r="R45" i="4"/>
  <c r="AG45" i="4" s="1"/>
  <c r="V26" i="4"/>
  <c r="AG26" i="4" s="1"/>
  <c r="R20" i="4"/>
  <c r="AG20" i="4" s="1"/>
  <c r="T13" i="4"/>
  <c r="AF22" i="4"/>
  <c r="AH22" i="4" s="1"/>
  <c r="V47" i="6"/>
  <c r="T15" i="4"/>
  <c r="X10" i="4"/>
  <c r="AG10" i="4" s="1"/>
  <c r="X7" i="4"/>
  <c r="AG7" i="4" s="1"/>
  <c r="AF47" i="4"/>
  <c r="AH47" i="4" s="1"/>
  <c r="X37" i="4"/>
  <c r="AG37" i="4" s="1"/>
  <c r="T52" i="6"/>
  <c r="AG52" i="6" s="1"/>
  <c r="V50" i="4"/>
  <c r="AG50" i="4" s="1"/>
  <c r="T48" i="4"/>
  <c r="AG48" i="4" s="1"/>
  <c r="V42" i="4"/>
  <c r="AG42" i="4" s="1"/>
  <c r="T5" i="4"/>
  <c r="AF49" i="4"/>
  <c r="AH49" i="4" s="1"/>
  <c r="V47" i="4"/>
  <c r="AG47" i="4" s="1"/>
  <c r="AF25" i="4"/>
  <c r="AF11" i="4"/>
  <c r="AH11" i="4" s="1"/>
  <c r="AA6" i="5"/>
  <c r="V35" i="6"/>
  <c r="AG35" i="6" s="1"/>
  <c r="Z37" i="6"/>
  <c r="AH37" i="6" s="1"/>
  <c r="Z28" i="6"/>
  <c r="AH28" i="6" s="1"/>
  <c r="AD14" i="6"/>
  <c r="AH14" i="6" s="1"/>
  <c r="X27" i="4"/>
  <c r="AG27" i="4" s="1"/>
  <c r="AB45" i="4"/>
  <c r="AH45" i="4" s="1"/>
  <c r="V25" i="4"/>
  <c r="AB30" i="4"/>
  <c r="AH30" i="4" s="1"/>
  <c r="AG9" i="5"/>
  <c r="AE8" i="5"/>
  <c r="AP8" i="5" s="1"/>
  <c r="AT8" i="5" s="1"/>
  <c r="AI9" i="5"/>
  <c r="AQ9" i="5" s="1"/>
  <c r="AU9" i="5" s="1"/>
  <c r="AQ8" i="5"/>
  <c r="AU8" i="5" s="1"/>
  <c r="AQ6" i="5"/>
  <c r="AU6" i="5" s="1"/>
  <c r="AM7" i="5"/>
  <c r="AQ7" i="5"/>
  <c r="AU7" i="5" s="1"/>
  <c r="AK6" i="5"/>
  <c r="AW6" i="5"/>
  <c r="AP6" i="5"/>
  <c r="AT6" i="5" s="1"/>
  <c r="AC9" i="5"/>
  <c r="AP9" i="5" s="1"/>
  <c r="AT9" i="5" s="1"/>
  <c r="AC7" i="5"/>
  <c r="AP7" i="5" s="1"/>
  <c r="AT7" i="5" s="1"/>
  <c r="O37" i="5"/>
  <c r="AP37" i="5" s="1"/>
  <c r="AN61" i="5" s="1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AG55" i="4" l="1"/>
  <c r="Z55" i="6"/>
  <c r="AB55" i="4"/>
  <c r="B3" i="2"/>
  <c r="I20" i="2"/>
  <c r="AG24" i="6"/>
  <c r="X55" i="6"/>
  <c r="X55" i="4"/>
  <c r="AG32" i="6"/>
  <c r="AG15" i="4"/>
  <c r="V55" i="6"/>
  <c r="AG5" i="6"/>
  <c r="R55" i="4"/>
  <c r="AD55" i="6"/>
  <c r="AH5" i="6"/>
  <c r="T55" i="6"/>
  <c r="Y55" i="6"/>
  <c r="AG25" i="4"/>
  <c r="V55" i="4"/>
  <c r="T55" i="4"/>
  <c r="AG23" i="6"/>
  <c r="J20" i="2"/>
  <c r="C3" i="2"/>
  <c r="AB55" i="6"/>
  <c r="AH55" i="4"/>
  <c r="AW7" i="5"/>
  <c r="AW8" i="5" s="1"/>
  <c r="AW9" i="5" s="1"/>
  <c r="AW62" i="5" s="1"/>
  <c r="AV6" i="5"/>
  <c r="V37" i="5"/>
  <c r="AL37" i="5" s="1"/>
  <c r="AJ61" i="5" s="1"/>
  <c r="X56" i="5"/>
  <c r="AF56" i="5" s="1"/>
  <c r="U27" i="5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AG27" i="5" s="1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AC17" i="5" s="1"/>
  <c r="V16" i="5"/>
  <c r="AL16" i="5" s="1"/>
  <c r="V53" i="5"/>
  <c r="AL53" i="5" s="1"/>
  <c r="V59" i="5"/>
  <c r="AL59" i="5" s="1"/>
  <c r="E27" i="5"/>
  <c r="W27" i="5"/>
  <c r="AE27" i="5" s="1"/>
  <c r="S51" i="5"/>
  <c r="AI51" i="5" s="1"/>
  <c r="U51" i="5"/>
  <c r="AC51" i="5" s="1"/>
  <c r="X14" i="5"/>
  <c r="S37" i="5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AK18" i="5" s="1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V28" i="5"/>
  <c r="AL28" i="5" s="1"/>
  <c r="R28" i="5"/>
  <c r="W28" i="5"/>
  <c r="S28" i="5"/>
  <c r="Y28" i="5"/>
  <c r="T28" i="5"/>
  <c r="AB28" i="5" s="1"/>
  <c r="AP28" i="5"/>
  <c r="X28" i="5"/>
  <c r="AF28" i="5" s="1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Z61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P34" i="5"/>
  <c r="X34" i="5"/>
  <c r="AF34" i="5" s="1"/>
  <c r="U34" i="5"/>
  <c r="S48" i="5"/>
  <c r="E56" i="5"/>
  <c r="X37" i="5"/>
  <c r="AF37" i="5" s="1"/>
  <c r="AD61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S33" i="5"/>
  <c r="W33" i="5"/>
  <c r="E33" i="5"/>
  <c r="X33" i="5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C4" i="2" l="1"/>
  <c r="J21" i="2"/>
  <c r="I21" i="2"/>
  <c r="B4" i="2"/>
  <c r="B7" i="2"/>
  <c r="AJ18" i="4"/>
  <c r="AL18" i="4" s="1"/>
  <c r="AJ30" i="4"/>
  <c r="AL30" i="4" s="1"/>
  <c r="AJ43" i="4"/>
  <c r="AL43" i="4" s="1"/>
  <c r="AJ9" i="4"/>
  <c r="AL9" i="4" s="1"/>
  <c r="AJ6" i="4"/>
  <c r="AL6" i="4" s="1"/>
  <c r="AJ29" i="4"/>
  <c r="AL29" i="4" s="1"/>
  <c r="AJ36" i="4"/>
  <c r="AL36" i="4" s="1"/>
  <c r="AJ35" i="4"/>
  <c r="AL35" i="4" s="1"/>
  <c r="AJ46" i="4"/>
  <c r="AL46" i="4" s="1"/>
  <c r="AJ50" i="4"/>
  <c r="AL50" i="4" s="1"/>
  <c r="AJ32" i="4"/>
  <c r="AL32" i="4" s="1"/>
  <c r="AJ10" i="4"/>
  <c r="AL10" i="4" s="1"/>
  <c r="AH57" i="4"/>
  <c r="AJ19" i="4"/>
  <c r="AL19" i="4" s="1"/>
  <c r="AJ34" i="4"/>
  <c r="AL34" i="4" s="1"/>
  <c r="AJ24" i="4"/>
  <c r="AL24" i="4" s="1"/>
  <c r="AJ47" i="4"/>
  <c r="AL47" i="4" s="1"/>
  <c r="AJ41" i="4"/>
  <c r="AL41" i="4" s="1"/>
  <c r="AJ52" i="4"/>
  <c r="AL52" i="4" s="1"/>
  <c r="AJ39" i="4"/>
  <c r="AL39" i="4" s="1"/>
  <c r="AJ49" i="4"/>
  <c r="AL49" i="4" s="1"/>
  <c r="AJ13" i="4"/>
  <c r="AL13" i="4" s="1"/>
  <c r="AJ23" i="4"/>
  <c r="AL23" i="4" s="1"/>
  <c r="AJ38" i="4"/>
  <c r="AL38" i="4" s="1"/>
  <c r="AJ22" i="4"/>
  <c r="AL22" i="4" s="1"/>
  <c r="AJ15" i="4"/>
  <c r="AL15" i="4" s="1"/>
  <c r="AJ16" i="4"/>
  <c r="AL16" i="4" s="1"/>
  <c r="AJ51" i="4"/>
  <c r="AL51" i="4" s="1"/>
  <c r="AJ17" i="4"/>
  <c r="AL17" i="4" s="1"/>
  <c r="AJ8" i="4"/>
  <c r="AL8" i="4" s="1"/>
  <c r="AJ53" i="4"/>
  <c r="AL53" i="4" s="1"/>
  <c r="AJ11" i="4"/>
  <c r="AL11" i="4" s="1"/>
  <c r="AJ28" i="4"/>
  <c r="AL28" i="4" s="1"/>
  <c r="AJ5" i="4"/>
  <c r="AL5" i="4" s="1"/>
  <c r="AJ20" i="4"/>
  <c r="AL20" i="4" s="1"/>
  <c r="AJ25" i="4"/>
  <c r="AL25" i="4" s="1"/>
  <c r="AJ42" i="4"/>
  <c r="AL42" i="4" s="1"/>
  <c r="AJ37" i="4"/>
  <c r="AL37" i="4" s="1"/>
  <c r="AJ4" i="4"/>
  <c r="AJ33" i="4"/>
  <c r="AL33" i="4" s="1"/>
  <c r="AJ44" i="4"/>
  <c r="AL44" i="4" s="1"/>
  <c r="AJ27" i="4"/>
  <c r="AL27" i="4" s="1"/>
  <c r="AJ45" i="4"/>
  <c r="AL45" i="4" s="1"/>
  <c r="AJ31" i="4"/>
  <c r="AL31" i="4" s="1"/>
  <c r="AJ12" i="4"/>
  <c r="AL12" i="4" s="1"/>
  <c r="AJ40" i="4"/>
  <c r="AL40" i="4" s="1"/>
  <c r="AJ21" i="4"/>
  <c r="AL21" i="4" s="1"/>
  <c r="AJ48" i="4"/>
  <c r="AL48" i="4" s="1"/>
  <c r="AJ7" i="4"/>
  <c r="AL7" i="4" s="1"/>
  <c r="AJ14" i="4"/>
  <c r="AL14" i="4" s="1"/>
  <c r="AJ26" i="4"/>
  <c r="AL26" i="4" s="1"/>
  <c r="C7" i="2"/>
  <c r="AG55" i="6"/>
  <c r="AH55" i="6"/>
  <c r="AK15" i="4"/>
  <c r="AI45" i="4"/>
  <c r="AK45" i="4" s="1"/>
  <c r="AI49" i="4"/>
  <c r="AK49" i="4" s="1"/>
  <c r="AI43" i="4"/>
  <c r="AK43" i="4" s="1"/>
  <c r="AI10" i="4"/>
  <c r="AK10" i="4" s="1"/>
  <c r="AI53" i="4"/>
  <c r="AK53" i="4" s="1"/>
  <c r="AI44" i="4"/>
  <c r="AK44" i="4" s="1"/>
  <c r="AI11" i="4"/>
  <c r="AK11" i="4" s="1"/>
  <c r="AI35" i="4"/>
  <c r="AK35" i="4" s="1"/>
  <c r="AI52" i="4"/>
  <c r="AK52" i="4" s="1"/>
  <c r="AI20" i="4"/>
  <c r="AK20" i="4" s="1"/>
  <c r="AI34" i="4"/>
  <c r="AK34" i="4" s="1"/>
  <c r="AI37" i="4"/>
  <c r="AK37" i="4" s="1"/>
  <c r="AI21" i="4"/>
  <c r="AK21" i="4" s="1"/>
  <c r="AI40" i="4"/>
  <c r="AK40" i="4" s="1"/>
  <c r="AI5" i="4"/>
  <c r="AK5" i="4" s="1"/>
  <c r="AI29" i="4"/>
  <c r="AK29" i="4" s="1"/>
  <c r="AI4" i="4"/>
  <c r="AI38" i="4"/>
  <c r="AK38" i="4" s="1"/>
  <c r="AI15" i="4"/>
  <c r="AI23" i="4"/>
  <c r="AK23" i="4" s="1"/>
  <c r="AI30" i="4"/>
  <c r="AK30" i="4" s="1"/>
  <c r="AI8" i="4"/>
  <c r="AK8" i="4" s="1"/>
  <c r="AI50" i="4"/>
  <c r="AK50" i="4" s="1"/>
  <c r="AI22" i="4"/>
  <c r="AK22" i="4" s="1"/>
  <c r="AI46" i="4"/>
  <c r="AK46" i="4" s="1"/>
  <c r="AI25" i="4"/>
  <c r="AK25" i="4" s="1"/>
  <c r="AI16" i="4"/>
  <c r="AK16" i="4" s="1"/>
  <c r="AI32" i="4"/>
  <c r="AK32" i="4" s="1"/>
  <c r="AI17" i="4"/>
  <c r="AK17" i="4" s="1"/>
  <c r="AI26" i="4"/>
  <c r="AK26" i="4" s="1"/>
  <c r="AI28" i="4"/>
  <c r="AK28" i="4" s="1"/>
  <c r="AI6" i="4"/>
  <c r="AK6" i="4" s="1"/>
  <c r="AI14" i="4"/>
  <c r="AK14" i="4" s="1"/>
  <c r="AI36" i="4"/>
  <c r="AK36" i="4" s="1"/>
  <c r="AI12" i="4"/>
  <c r="AK12" i="4" s="1"/>
  <c r="AI51" i="4"/>
  <c r="AK51" i="4" s="1"/>
  <c r="AI47" i="4"/>
  <c r="AK47" i="4" s="1"/>
  <c r="AI33" i="4"/>
  <c r="AK33" i="4" s="1"/>
  <c r="AI7" i="4"/>
  <c r="AK7" i="4" s="1"/>
  <c r="AI42" i="4"/>
  <c r="AK42" i="4" s="1"/>
  <c r="AI24" i="4"/>
  <c r="AK24" i="4" s="1"/>
  <c r="AI48" i="4"/>
  <c r="AK48" i="4" s="1"/>
  <c r="AI27" i="4"/>
  <c r="AK27" i="4" s="1"/>
  <c r="AI13" i="4"/>
  <c r="AK13" i="4" s="1"/>
  <c r="AI39" i="4"/>
  <c r="AK39" i="4" s="1"/>
  <c r="AI18" i="4"/>
  <c r="AK18" i="4" s="1"/>
  <c r="AI31" i="4"/>
  <c r="AK31" i="4" s="1"/>
  <c r="AG57" i="4"/>
  <c r="AG58" i="4" s="1"/>
  <c r="AI19" i="4"/>
  <c r="AK19" i="4" s="1"/>
  <c r="AI41" i="4"/>
  <c r="AK41" i="4" s="1"/>
  <c r="AI9" i="4"/>
  <c r="AK9" i="4" s="1"/>
  <c r="AY8" i="5"/>
  <c r="AY7" i="5"/>
  <c r="AB34" i="5"/>
  <c r="AI37" i="5"/>
  <c r="AY9" i="5"/>
  <c r="AY62" i="5" s="1"/>
  <c r="AY6" i="5"/>
  <c r="AV7" i="5"/>
  <c r="AF33" i="5"/>
  <c r="AF32" i="5"/>
  <c r="AF31" i="5"/>
  <c r="AK27" i="5"/>
  <c r="AF24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AJ40" i="6" l="1"/>
  <c r="AL40" i="6" s="1"/>
  <c r="AJ18" i="6"/>
  <c r="AL18" i="6" s="1"/>
  <c r="AJ12" i="6"/>
  <c r="AL12" i="6" s="1"/>
  <c r="AJ53" i="6"/>
  <c r="AL53" i="6" s="1"/>
  <c r="AJ10" i="6"/>
  <c r="AL10" i="6" s="1"/>
  <c r="AJ47" i="6"/>
  <c r="AL47" i="6" s="1"/>
  <c r="AH57" i="6"/>
  <c r="AJ48" i="6"/>
  <c r="AL48" i="6" s="1"/>
  <c r="AJ24" i="6"/>
  <c r="AL24" i="6" s="1"/>
  <c r="AJ52" i="6"/>
  <c r="AL52" i="6" s="1"/>
  <c r="AJ11" i="6"/>
  <c r="AL11" i="6" s="1"/>
  <c r="AJ26" i="6"/>
  <c r="AL26" i="6" s="1"/>
  <c r="AJ20" i="6"/>
  <c r="AL20" i="6" s="1"/>
  <c r="AJ46" i="6"/>
  <c r="AL46" i="6" s="1"/>
  <c r="AJ22" i="6"/>
  <c r="AL22" i="6" s="1"/>
  <c r="AJ8" i="6"/>
  <c r="AL8" i="6" s="1"/>
  <c r="AJ39" i="6"/>
  <c r="AL39" i="6" s="1"/>
  <c r="AJ25" i="6"/>
  <c r="AL25" i="6" s="1"/>
  <c r="AJ15" i="6"/>
  <c r="AL15" i="6" s="1"/>
  <c r="AJ19" i="6"/>
  <c r="AL19" i="6" s="1"/>
  <c r="AJ34" i="6"/>
  <c r="AL34" i="6" s="1"/>
  <c r="AJ5" i="6"/>
  <c r="AL5" i="6" s="1"/>
  <c r="AJ23" i="6"/>
  <c r="AL23" i="6" s="1"/>
  <c r="AJ29" i="6"/>
  <c r="AL29" i="6" s="1"/>
  <c r="AJ35" i="6"/>
  <c r="AL35" i="6" s="1"/>
  <c r="AJ32" i="6"/>
  <c r="AL32" i="6" s="1"/>
  <c r="AJ41" i="6"/>
  <c r="AL41" i="6" s="1"/>
  <c r="AJ30" i="6"/>
  <c r="AL30" i="6" s="1"/>
  <c r="AJ42" i="6"/>
  <c r="AL42" i="6" s="1"/>
  <c r="AJ31" i="6"/>
  <c r="AL31" i="6" s="1"/>
  <c r="AJ51" i="6"/>
  <c r="AL51" i="6" s="1"/>
  <c r="AJ50" i="6"/>
  <c r="AL50" i="6" s="1"/>
  <c r="AJ28" i="6"/>
  <c r="AL28" i="6" s="1"/>
  <c r="AJ49" i="6"/>
  <c r="AL49" i="6" s="1"/>
  <c r="AJ43" i="6"/>
  <c r="AL43" i="6" s="1"/>
  <c r="AJ45" i="6"/>
  <c r="AL45" i="6" s="1"/>
  <c r="AJ37" i="6"/>
  <c r="AL37" i="6" s="1"/>
  <c r="AJ13" i="6"/>
  <c r="AL13" i="6" s="1"/>
  <c r="AJ17" i="6"/>
  <c r="AL17" i="6" s="1"/>
  <c r="AJ7" i="6"/>
  <c r="AL7" i="6" s="1"/>
  <c r="AJ14" i="6"/>
  <c r="AL14" i="6" s="1"/>
  <c r="AJ9" i="6"/>
  <c r="AL9" i="6" s="1"/>
  <c r="AJ38" i="6"/>
  <c r="AL38" i="6" s="1"/>
  <c r="AJ21" i="6"/>
  <c r="AL21" i="6" s="1"/>
  <c r="AJ33" i="6"/>
  <c r="AL33" i="6" s="1"/>
  <c r="AJ4" i="6"/>
  <c r="AJ16" i="6"/>
  <c r="AL16" i="6" s="1"/>
  <c r="AJ27" i="6"/>
  <c r="AL27" i="6" s="1"/>
  <c r="AJ36" i="6"/>
  <c r="AL36" i="6" s="1"/>
  <c r="AJ44" i="6"/>
  <c r="AL44" i="6" s="1"/>
  <c r="AJ6" i="6"/>
  <c r="AL6" i="6" s="1"/>
  <c r="AJ55" i="4"/>
  <c r="AL4" i="4"/>
  <c r="D3" i="2"/>
  <c r="I22" i="2"/>
  <c r="B6" i="2" s="1"/>
  <c r="B5" i="2"/>
  <c r="AI21" i="6"/>
  <c r="AK21" i="6" s="1"/>
  <c r="AI43" i="6"/>
  <c r="AK43" i="6" s="1"/>
  <c r="AI35" i="6"/>
  <c r="AK35" i="6" s="1"/>
  <c r="AI44" i="6"/>
  <c r="AK44" i="6" s="1"/>
  <c r="AI8" i="6"/>
  <c r="AK8" i="6" s="1"/>
  <c r="AI15" i="6"/>
  <c r="AK15" i="6" s="1"/>
  <c r="AI16" i="6"/>
  <c r="AK16" i="6" s="1"/>
  <c r="AI33" i="6"/>
  <c r="AK33" i="6" s="1"/>
  <c r="AI48" i="6"/>
  <c r="AK48" i="6" s="1"/>
  <c r="AI23" i="6"/>
  <c r="AK23" i="6" s="1"/>
  <c r="AI42" i="6"/>
  <c r="AK42" i="6" s="1"/>
  <c r="AI13" i="6"/>
  <c r="AK13" i="6" s="1"/>
  <c r="AI6" i="6"/>
  <c r="AK6" i="6" s="1"/>
  <c r="AI7" i="6"/>
  <c r="AK7" i="6" s="1"/>
  <c r="AI17" i="6"/>
  <c r="AK17" i="6" s="1"/>
  <c r="AI9" i="6"/>
  <c r="AK9" i="6" s="1"/>
  <c r="AI11" i="6"/>
  <c r="AK11" i="6" s="1"/>
  <c r="AI26" i="6"/>
  <c r="AK26" i="6" s="1"/>
  <c r="AI20" i="6"/>
  <c r="AK20" i="6" s="1"/>
  <c r="AI18" i="6"/>
  <c r="AK18" i="6" s="1"/>
  <c r="AI41" i="6"/>
  <c r="AK41" i="6" s="1"/>
  <c r="AI32" i="6"/>
  <c r="AK32" i="6" s="1"/>
  <c r="AI51" i="6"/>
  <c r="AK51" i="6" s="1"/>
  <c r="AI50" i="6"/>
  <c r="AK50" i="6" s="1"/>
  <c r="AI24" i="6"/>
  <c r="AK24" i="6" s="1"/>
  <c r="AI4" i="6"/>
  <c r="AI27" i="6"/>
  <c r="AK27" i="6" s="1"/>
  <c r="AI34" i="6"/>
  <c r="AK34" i="6" s="1"/>
  <c r="AI25" i="6"/>
  <c r="AK25" i="6" s="1"/>
  <c r="AI37" i="6"/>
  <c r="AK37" i="6" s="1"/>
  <c r="AI5" i="6"/>
  <c r="AK5" i="6" s="1"/>
  <c r="AI45" i="6"/>
  <c r="AK45" i="6" s="1"/>
  <c r="AI31" i="6"/>
  <c r="AK31" i="6" s="1"/>
  <c r="AI46" i="6"/>
  <c r="AK46" i="6" s="1"/>
  <c r="AI47" i="6"/>
  <c r="AK47" i="6" s="1"/>
  <c r="AG57" i="6"/>
  <c r="AG58" i="6" s="1"/>
  <c r="AI39" i="6"/>
  <c r="AK39" i="6" s="1"/>
  <c r="AI14" i="6"/>
  <c r="AK14" i="6" s="1"/>
  <c r="AI10" i="6"/>
  <c r="AK10" i="6" s="1"/>
  <c r="AI53" i="6"/>
  <c r="AK53" i="6" s="1"/>
  <c r="AI52" i="6"/>
  <c r="AK52" i="6" s="1"/>
  <c r="AI12" i="6"/>
  <c r="AK12" i="6" s="1"/>
  <c r="AI29" i="6"/>
  <c r="AK29" i="6" s="1"/>
  <c r="AI22" i="6"/>
  <c r="AK22" i="6" s="1"/>
  <c r="AI36" i="6"/>
  <c r="AK36" i="6" s="1"/>
  <c r="AI28" i="6"/>
  <c r="AK28" i="6" s="1"/>
  <c r="AI38" i="6"/>
  <c r="AK38" i="6" s="1"/>
  <c r="AI49" i="6"/>
  <c r="AK49" i="6" s="1"/>
  <c r="AI19" i="6"/>
  <c r="AK19" i="6" s="1"/>
  <c r="AI40" i="6"/>
  <c r="AK40" i="6" s="1"/>
  <c r="AI30" i="6"/>
  <c r="AK30" i="6" s="1"/>
  <c r="J22" i="2"/>
  <c r="C6" i="2" s="1"/>
  <c r="C5" i="2"/>
  <c r="E6" i="2" s="1"/>
  <c r="AI55" i="4"/>
  <c r="AK4" i="4"/>
  <c r="E3" i="2"/>
  <c r="AB61" i="5"/>
  <c r="AV8" i="5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F3" i="2" l="1"/>
  <c r="D4" i="2"/>
  <c r="G4" i="2" s="1"/>
  <c r="E5" i="2"/>
  <c r="F5" i="2" s="1"/>
  <c r="G6" i="2"/>
  <c r="F6" i="2"/>
  <c r="D5" i="2"/>
  <c r="AJ55" i="6"/>
  <c r="AL4" i="6"/>
  <c r="G3" i="2"/>
  <c r="D6" i="2"/>
  <c r="E4" i="2"/>
  <c r="F4" i="2" s="1"/>
  <c r="G5" i="2"/>
  <c r="AK55" i="4"/>
  <c r="AM4" i="4"/>
  <c r="AM5" i="4"/>
  <c r="AL55" i="4"/>
  <c r="AN5" i="4"/>
  <c r="AN4" i="4"/>
  <c r="AI55" i="6"/>
  <c r="AK4" i="6"/>
  <c r="AV9" i="5"/>
  <c r="AV62" i="5" s="1"/>
  <c r="AX8" i="5" s="1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E9" i="2" l="1"/>
  <c r="AK55" i="6"/>
  <c r="AM4" i="6"/>
  <c r="AL55" i="6"/>
  <c r="AN4" i="6"/>
  <c r="G9" i="2"/>
  <c r="G11" i="2" s="1"/>
  <c r="F9" i="2"/>
  <c r="F11" i="2" s="1"/>
  <c r="D9" i="2"/>
  <c r="AN6" i="4"/>
  <c r="AM6" i="4"/>
  <c r="AX6" i="5"/>
  <c r="AX7" i="5"/>
  <c r="AX9" i="5"/>
  <c r="AX62" i="5" s="1"/>
  <c r="AS61" i="5"/>
  <c r="AU10" i="5"/>
  <c r="AP64" i="5"/>
  <c r="G2" i="5" s="1"/>
  <c r="I2" i="5" s="1"/>
  <c r="J2" i="5" s="1"/>
  <c r="AR61" i="5"/>
  <c r="AT10" i="5"/>
  <c r="AN5" i="6" l="1"/>
  <c r="AM5" i="6"/>
  <c r="AM7" i="4"/>
  <c r="AN7" i="4"/>
  <c r="AV10" i="5"/>
  <c r="AV11" i="5" s="1"/>
  <c r="AT61" i="5"/>
  <c r="AU61" i="5"/>
  <c r="AW10" i="5"/>
  <c r="AW11" i="5" s="1"/>
  <c r="AM8" i="4" l="1"/>
  <c r="AM6" i="6"/>
  <c r="AN8" i="4"/>
  <c r="AN6" i="6"/>
  <c r="AV12" i="5"/>
  <c r="AW12" i="5"/>
  <c r="AN9" i="4" l="1"/>
  <c r="AN7" i="6"/>
  <c r="AM7" i="6"/>
  <c r="AM9" i="4"/>
  <c r="AW13" i="5"/>
  <c r="AV13" i="5"/>
  <c r="AM8" i="6" l="1"/>
  <c r="AN8" i="6"/>
  <c r="AM10" i="4"/>
  <c r="AN10" i="4"/>
  <c r="AW14" i="5"/>
  <c r="AV14" i="5"/>
  <c r="AM11" i="4" l="1"/>
  <c r="AN9" i="6"/>
  <c r="AN11" i="4"/>
  <c r="AM9" i="6"/>
  <c r="AW15" i="5"/>
  <c r="AV15" i="5"/>
  <c r="AM10" i="6" l="1"/>
  <c r="AM12" i="4"/>
  <c r="AN12" i="4"/>
  <c r="AN10" i="6"/>
  <c r="AW16" i="5"/>
  <c r="AV16" i="5"/>
  <c r="AN11" i="6" l="1"/>
  <c r="AN13" i="4"/>
  <c r="AM13" i="4"/>
  <c r="AM11" i="6"/>
  <c r="AV17" i="5"/>
  <c r="AW17" i="5"/>
  <c r="AM12" i="6" l="1"/>
  <c r="AM14" i="4"/>
  <c r="AN14" i="4"/>
  <c r="AN12" i="6"/>
  <c r="AW18" i="5"/>
  <c r="AV18" i="5"/>
  <c r="AN13" i="6" l="1"/>
  <c r="AN15" i="4"/>
  <c r="AM15" i="4"/>
  <c r="AM13" i="6"/>
  <c r="AV19" i="5"/>
  <c r="AW19" i="5"/>
  <c r="AM14" i="6" l="1"/>
  <c r="AN16" i="4"/>
  <c r="AM16" i="4"/>
  <c r="AN14" i="6"/>
  <c r="AV20" i="5"/>
  <c r="AW20" i="5"/>
  <c r="AN15" i="6" l="1"/>
  <c r="AM17" i="4"/>
  <c r="AN17" i="4"/>
  <c r="AM15" i="6"/>
  <c r="AW21" i="5"/>
  <c r="AV21" i="5"/>
  <c r="AM16" i="6" l="1"/>
  <c r="AN18" i="4"/>
  <c r="AN16" i="6"/>
  <c r="AM18" i="4"/>
  <c r="AV22" i="5"/>
  <c r="AW22" i="5"/>
  <c r="AN17" i="6" l="1"/>
  <c r="AM19" i="4"/>
  <c r="AN19" i="4"/>
  <c r="AM17" i="6"/>
  <c r="AV23" i="5"/>
  <c r="AW23" i="5"/>
  <c r="AM18" i="6" l="1"/>
  <c r="AN20" i="4"/>
  <c r="AM20" i="4"/>
  <c r="AN18" i="6"/>
  <c r="AW24" i="5"/>
  <c r="AV24" i="5"/>
  <c r="AM21" i="4" l="1"/>
  <c r="AN19" i="6"/>
  <c r="AN21" i="4"/>
  <c r="AM19" i="6"/>
  <c r="AW25" i="5"/>
  <c r="AV25" i="5"/>
  <c r="AM20" i="6" l="1"/>
  <c r="AN22" i="4"/>
  <c r="AN20" i="6"/>
  <c r="AM22" i="4"/>
  <c r="AW26" i="5"/>
  <c r="AV26" i="5"/>
  <c r="AM23" i="4" l="1"/>
  <c r="AN23" i="4"/>
  <c r="AN21" i="6"/>
  <c r="AM21" i="6"/>
  <c r="AW27" i="5"/>
  <c r="AV27" i="5"/>
  <c r="AN22" i="6" l="1"/>
  <c r="AM22" i="6"/>
  <c r="AN24" i="4"/>
  <c r="AM24" i="4"/>
  <c r="AV28" i="5"/>
  <c r="AW28" i="5"/>
  <c r="AM25" i="4" l="1"/>
  <c r="AN25" i="4"/>
  <c r="AM23" i="6"/>
  <c r="AN23" i="6"/>
  <c r="AW29" i="5"/>
  <c r="AV29" i="5"/>
  <c r="AN24" i="6" l="1"/>
  <c r="AM24" i="6"/>
  <c r="AN26" i="4"/>
  <c r="AM26" i="4"/>
  <c r="AV30" i="5"/>
  <c r="AW30" i="5"/>
  <c r="AM25" i="6" l="1"/>
  <c r="AM27" i="4"/>
  <c r="AN27" i="4"/>
  <c r="AN25" i="6"/>
  <c r="AW31" i="5"/>
  <c r="AV31" i="5"/>
  <c r="AN28" i="4" l="1"/>
  <c r="AM26" i="6"/>
  <c r="AN26" i="6"/>
  <c r="AM28" i="4"/>
  <c r="AV32" i="5"/>
  <c r="AW32" i="5"/>
  <c r="AM29" i="4" l="1"/>
  <c r="AN27" i="6"/>
  <c r="AM27" i="6"/>
  <c r="AN29" i="4"/>
  <c r="AW33" i="5"/>
  <c r="AV33" i="5"/>
  <c r="AN30" i="4" l="1"/>
  <c r="AM28" i="6"/>
  <c r="AN28" i="6"/>
  <c r="AM30" i="4"/>
  <c r="AW34" i="5"/>
  <c r="AV34" i="5"/>
  <c r="AM31" i="4" l="1"/>
  <c r="AN29" i="6"/>
  <c r="AM29" i="6"/>
  <c r="AN31" i="4"/>
  <c r="AW35" i="5"/>
  <c r="AV35" i="5"/>
  <c r="AN30" i="6" l="1"/>
  <c r="AN32" i="4"/>
  <c r="AM30" i="6"/>
  <c r="AM32" i="4"/>
  <c r="AW36" i="5"/>
  <c r="AV36" i="5"/>
  <c r="AM33" i="4" l="1"/>
  <c r="AM31" i="6"/>
  <c r="AN33" i="4"/>
  <c r="AN31" i="6"/>
  <c r="AV37" i="5"/>
  <c r="AW37" i="5"/>
  <c r="AN32" i="6" l="1"/>
  <c r="AN34" i="4"/>
  <c r="AM32" i="6"/>
  <c r="AM34" i="4"/>
  <c r="AW38" i="5"/>
  <c r="AV38" i="5"/>
  <c r="AN35" i="4" l="1"/>
  <c r="AM35" i="4"/>
  <c r="AM33" i="6"/>
  <c r="AN33" i="6"/>
  <c r="AV39" i="5"/>
  <c r="AW39" i="5"/>
  <c r="AM36" i="4" l="1"/>
  <c r="AN34" i="6"/>
  <c r="AM34" i="6"/>
  <c r="AN36" i="4"/>
  <c r="AW40" i="5"/>
  <c r="AV40" i="5"/>
  <c r="AM35" i="6" l="1"/>
  <c r="AM37" i="4"/>
  <c r="AN37" i="4"/>
  <c r="AN35" i="6"/>
  <c r="AV41" i="5"/>
  <c r="AW41" i="5"/>
  <c r="AN36" i="6" l="1"/>
  <c r="AN38" i="4"/>
  <c r="AM38" i="4"/>
  <c r="AM36" i="6"/>
  <c r="AW42" i="5"/>
  <c r="AV42" i="5"/>
  <c r="AN39" i="4" l="1"/>
  <c r="AM37" i="6"/>
  <c r="AM39" i="4"/>
  <c r="AN37" i="6"/>
  <c r="AW43" i="5"/>
  <c r="AV43" i="5"/>
  <c r="AN38" i="6" l="1"/>
  <c r="AM40" i="4"/>
  <c r="AM38" i="6"/>
  <c r="AN40" i="4"/>
  <c r="AW44" i="5"/>
  <c r="AV44" i="5"/>
  <c r="AM41" i="4" l="1"/>
  <c r="AN41" i="4"/>
  <c r="AM39" i="6"/>
  <c r="AN39" i="6"/>
  <c r="AW45" i="5"/>
  <c r="AV45" i="5"/>
  <c r="AN40" i="6" l="1"/>
  <c r="AM40" i="6"/>
  <c r="AN42" i="4"/>
  <c r="AM42" i="4"/>
  <c r="AW46" i="5"/>
  <c r="AV46" i="5"/>
  <c r="AN43" i="4" l="1"/>
  <c r="AM43" i="4"/>
  <c r="AM41" i="6"/>
  <c r="AN41" i="6"/>
  <c r="AW47" i="5"/>
  <c r="AV47" i="5"/>
  <c r="AM44" i="4" l="1"/>
  <c r="AN42" i="6"/>
  <c r="AM42" i="6"/>
  <c r="AN44" i="4"/>
  <c r="AW48" i="5"/>
  <c r="AV48" i="5"/>
  <c r="AN45" i="4" l="1"/>
  <c r="AM43" i="6"/>
  <c r="AN43" i="6"/>
  <c r="AM45" i="4"/>
  <c r="AW49" i="5"/>
  <c r="AV49" i="5"/>
  <c r="AM46" i="4" l="1"/>
  <c r="AM44" i="6"/>
  <c r="AN44" i="6"/>
  <c r="AN46" i="4"/>
  <c r="AW50" i="5"/>
  <c r="AV50" i="5"/>
  <c r="AM45" i="6" l="1"/>
  <c r="AN47" i="4"/>
  <c r="AN45" i="6"/>
  <c r="AM47" i="4"/>
  <c r="AW51" i="5"/>
  <c r="AV51" i="5"/>
  <c r="AM48" i="4" l="1"/>
  <c r="AN46" i="6"/>
  <c r="AN48" i="4"/>
  <c r="AM46" i="6"/>
  <c r="AW52" i="5"/>
  <c r="AV52" i="5"/>
  <c r="AM47" i="6" l="1"/>
  <c r="AN49" i="4"/>
  <c r="AN47" i="6"/>
  <c r="AM49" i="4"/>
  <c r="AW53" i="5"/>
  <c r="AV53" i="5"/>
  <c r="AM50" i="4" l="1"/>
  <c r="AN48" i="6"/>
  <c r="AN50" i="4"/>
  <c r="AM48" i="6"/>
  <c r="AW54" i="5"/>
  <c r="AV54" i="5"/>
  <c r="AM49" i="6" l="1"/>
  <c r="AN49" i="6"/>
  <c r="AN51" i="4"/>
  <c r="AM51" i="4"/>
  <c r="AW55" i="5"/>
  <c r="AV55" i="5"/>
  <c r="AM52" i="4" l="1"/>
  <c r="AN52" i="4"/>
  <c r="AN50" i="6"/>
  <c r="AM50" i="6"/>
  <c r="AW56" i="5"/>
  <c r="AV56" i="5"/>
  <c r="AM51" i="6" l="1"/>
  <c r="AM53" i="4"/>
  <c r="AN51" i="6"/>
  <c r="AN53" i="4"/>
  <c r="AV57" i="5"/>
  <c r="AW57" i="5"/>
  <c r="AN55" i="4" l="1"/>
  <c r="AN56" i="4" s="1"/>
  <c r="AN52" i="6"/>
  <c r="AM55" i="4"/>
  <c r="AM56" i="4" s="1"/>
  <c r="AM52" i="6"/>
  <c r="AW58" i="5"/>
  <c r="AV58" i="5"/>
  <c r="AM53" i="6" l="1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N53" i="6"/>
  <c r="AP53" i="4"/>
  <c r="AV59" i="5"/>
  <c r="AW59" i="5"/>
  <c r="AQ34" i="4" l="1"/>
  <c r="AR47" i="4"/>
  <c r="AR35" i="4"/>
  <c r="AS35" i="4" s="1"/>
  <c r="AR23" i="4"/>
  <c r="AR11" i="4"/>
  <c r="AS11" i="4" s="1"/>
  <c r="AQ9" i="4"/>
  <c r="AT9" i="4" s="1"/>
  <c r="AS10" i="4"/>
  <c r="AR22" i="4"/>
  <c r="AR10" i="4"/>
  <c r="AQ10" i="4"/>
  <c r="AT10" i="4" s="1"/>
  <c r="AQ32" i="4"/>
  <c r="AR45" i="4"/>
  <c r="AS45" i="4" s="1"/>
  <c r="AT46" i="4"/>
  <c r="AR33" i="4"/>
  <c r="AS33" i="4" s="1"/>
  <c r="AT34" i="4"/>
  <c r="AR21" i="4"/>
  <c r="AR9" i="4"/>
  <c r="AS9" i="4" s="1"/>
  <c r="AR48" i="4"/>
  <c r="AR8" i="4"/>
  <c r="AS48" i="4"/>
  <c r="AQ47" i="4"/>
  <c r="AS23" i="4"/>
  <c r="AQ22" i="4"/>
  <c r="AT22" i="4" s="1"/>
  <c r="AQ8" i="4"/>
  <c r="AQ43" i="4"/>
  <c r="AR43" i="4"/>
  <c r="AR31" i="4"/>
  <c r="AT32" i="4"/>
  <c r="AR19" i="4"/>
  <c r="AT20" i="4"/>
  <c r="AT8" i="4"/>
  <c r="AR7" i="4"/>
  <c r="AS7" i="4" s="1"/>
  <c r="AQ23" i="4"/>
  <c r="AT23" i="4" s="1"/>
  <c r="AR34" i="4"/>
  <c r="AR20" i="4"/>
  <c r="AQ5" i="4"/>
  <c r="AS6" i="4"/>
  <c r="AT43" i="4"/>
  <c r="AR42" i="4"/>
  <c r="AS42" i="4" s="1"/>
  <c r="AR30" i="4"/>
  <c r="AS30" i="4" s="1"/>
  <c r="AT31" i="4"/>
  <c r="AR18" i="4"/>
  <c r="AR6" i="4"/>
  <c r="AQ11" i="4"/>
  <c r="AT11" i="4" s="1"/>
  <c r="AQ20" i="4"/>
  <c r="AS21" i="4"/>
  <c r="AQ31" i="4"/>
  <c r="AQ42" i="4"/>
  <c r="AT42" i="4" s="1"/>
  <c r="AS43" i="4"/>
  <c r="AQ4" i="4"/>
  <c r="AR29" i="4"/>
  <c r="AR17" i="4"/>
  <c r="AR5" i="4"/>
  <c r="AS5" i="4" s="1"/>
  <c r="AR24" i="4"/>
  <c r="AS24" i="4" s="1"/>
  <c r="AT25" i="4"/>
  <c r="AQ45" i="4"/>
  <c r="AT45" i="4" s="1"/>
  <c r="AS46" i="4"/>
  <c r="AQ19" i="4"/>
  <c r="AT19" i="4" s="1"/>
  <c r="AS20" i="4"/>
  <c r="AN55" i="6"/>
  <c r="AN56" i="6" s="1"/>
  <c r="AS18" i="4"/>
  <c r="AQ17" i="4"/>
  <c r="AQ40" i="4"/>
  <c r="AS41" i="4"/>
  <c r="AS28" i="4"/>
  <c r="AQ27" i="4"/>
  <c r="AS16" i="4"/>
  <c r="AQ15" i="4"/>
  <c r="AT15" i="4" s="1"/>
  <c r="AO54" i="4"/>
  <c r="AQ53" i="4" s="1"/>
  <c r="AR40" i="4"/>
  <c r="AT41" i="4"/>
  <c r="AR28" i="4"/>
  <c r="AR16" i="4"/>
  <c r="AT17" i="4"/>
  <c r="AT5" i="4"/>
  <c r="AR4" i="4"/>
  <c r="AS36" i="4"/>
  <c r="AQ35" i="4"/>
  <c r="AT35" i="4" s="1"/>
  <c r="AQ46" i="4"/>
  <c r="AS47" i="4"/>
  <c r="AQ33" i="4"/>
  <c r="AS34" i="4"/>
  <c r="AQ44" i="4"/>
  <c r="AT44" i="4" s="1"/>
  <c r="AQ7" i="4"/>
  <c r="AT7" i="4" s="1"/>
  <c r="AS8" i="4"/>
  <c r="AQ6" i="4"/>
  <c r="AT6" i="4" s="1"/>
  <c r="AQ52" i="4"/>
  <c r="AT52" i="4" s="1"/>
  <c r="AS53" i="4"/>
  <c r="AR41" i="4"/>
  <c r="AQ26" i="4"/>
  <c r="AS15" i="4"/>
  <c r="AQ14" i="4"/>
  <c r="AR51" i="4"/>
  <c r="AT40" i="4"/>
  <c r="AR39" i="4"/>
  <c r="AS39" i="4" s="1"/>
  <c r="AT28" i="4"/>
  <c r="AR27" i="4"/>
  <c r="AS27" i="4" s="1"/>
  <c r="AR15" i="4"/>
  <c r="AT4" i="4"/>
  <c r="AP54" i="4"/>
  <c r="AR53" i="4" s="1"/>
  <c r="AR36" i="4"/>
  <c r="AR46" i="4"/>
  <c r="AT47" i="4"/>
  <c r="AR44" i="4"/>
  <c r="AS44" i="4" s="1"/>
  <c r="AQ30" i="4"/>
  <c r="AT30" i="4" s="1"/>
  <c r="AS31" i="4"/>
  <c r="AQ41" i="4"/>
  <c r="AS29" i="4"/>
  <c r="AQ28" i="4"/>
  <c r="AQ51" i="4"/>
  <c r="AT51" i="4" s="1"/>
  <c r="AQ38" i="4"/>
  <c r="AQ49" i="4"/>
  <c r="AT49" i="4" s="1"/>
  <c r="AS50" i="4"/>
  <c r="AQ37" i="4"/>
  <c r="AT37" i="4" s="1"/>
  <c r="AS38" i="4"/>
  <c r="AQ25" i="4"/>
  <c r="AQ13" i="4"/>
  <c r="AR50" i="4"/>
  <c r="AT39" i="4"/>
  <c r="AR38" i="4"/>
  <c r="AT27" i="4"/>
  <c r="AR26" i="4"/>
  <c r="AS26" i="4" s="1"/>
  <c r="AR14" i="4"/>
  <c r="AS14" i="4" s="1"/>
  <c r="AM55" i="6"/>
  <c r="AM56" i="6" s="1"/>
  <c r="AT13" i="4"/>
  <c r="AR12" i="4"/>
  <c r="AS12" i="4" s="1"/>
  <c r="AS22" i="4"/>
  <c r="AQ21" i="4"/>
  <c r="AT21" i="4" s="1"/>
  <c r="AR52" i="4"/>
  <c r="AS52" i="4" s="1"/>
  <c r="AT53" i="4"/>
  <c r="AR32" i="4"/>
  <c r="AS32" i="4" s="1"/>
  <c r="AT33" i="4"/>
  <c r="AS19" i="4"/>
  <c r="AQ18" i="4"/>
  <c r="AT18" i="4" s="1"/>
  <c r="AQ29" i="4"/>
  <c r="AT29" i="4" s="1"/>
  <c r="AS17" i="4"/>
  <c r="AQ16" i="4"/>
  <c r="AT16" i="4" s="1"/>
  <c r="AS40" i="4"/>
  <c r="AQ39" i="4"/>
  <c r="AS51" i="4"/>
  <c r="AQ50" i="4"/>
  <c r="AT50" i="4" s="1"/>
  <c r="AQ48" i="4"/>
  <c r="AT48" i="4" s="1"/>
  <c r="AS49" i="4"/>
  <c r="AQ36" i="4"/>
  <c r="AT36" i="4" s="1"/>
  <c r="AS37" i="4"/>
  <c r="AQ24" i="4"/>
  <c r="AT24" i="4" s="1"/>
  <c r="AQ12" i="4"/>
  <c r="AT12" i="4" s="1"/>
  <c r="AR49" i="4"/>
  <c r="AR37" i="4"/>
  <c r="AT38" i="4"/>
  <c r="AR25" i="4"/>
  <c r="AS25" i="4" s="1"/>
  <c r="AT26" i="4"/>
  <c r="AR13" i="4"/>
  <c r="AS13" i="4" s="1"/>
  <c r="AT14" i="4"/>
  <c r="AW61" i="5"/>
  <c r="AW63" i="5" s="1"/>
  <c r="AY59" i="5" s="1"/>
  <c r="AV61" i="5"/>
  <c r="AV63" i="5" s="1"/>
  <c r="AR55" i="4" l="1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T55" i="4"/>
  <c r="AP53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S4" i="4"/>
  <c r="AS55" i="4" s="1"/>
  <c r="AS2" i="4" s="1"/>
  <c r="H1" i="4" s="1"/>
  <c r="AQ55" i="4"/>
  <c r="AO53" i="6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Q10" i="6" l="1"/>
  <c r="AQ45" i="6"/>
  <c r="AQ33" i="6"/>
  <c r="AT33" i="6" s="1"/>
  <c r="AS34" i="6"/>
  <c r="AQ21" i="6"/>
  <c r="AT21" i="6" s="1"/>
  <c r="AS22" i="6"/>
  <c r="AS10" i="6"/>
  <c r="AQ9" i="6"/>
  <c r="AT9" i="6" s="1"/>
  <c r="AT49" i="6"/>
  <c r="AR48" i="6"/>
  <c r="AS48" i="6" s="1"/>
  <c r="AR36" i="6"/>
  <c r="AR24" i="6"/>
  <c r="AR12" i="6"/>
  <c r="AS12" i="6" s="1"/>
  <c r="AQ22" i="6"/>
  <c r="AQ44" i="6"/>
  <c r="AT44" i="6" s="1"/>
  <c r="AQ32" i="6"/>
  <c r="AT32" i="6" s="1"/>
  <c r="AQ20" i="6"/>
  <c r="AQ8" i="6"/>
  <c r="AS9" i="6"/>
  <c r="AR47" i="6"/>
  <c r="AR35" i="6"/>
  <c r="AS35" i="6" s="1"/>
  <c r="AT36" i="6"/>
  <c r="AT24" i="6"/>
  <c r="AR23" i="6"/>
  <c r="AS23" i="6" s="1"/>
  <c r="AR11" i="6"/>
  <c r="AS11" i="6" s="1"/>
  <c r="AT12" i="6"/>
  <c r="AQ34" i="6"/>
  <c r="AQ43" i="6"/>
  <c r="AQ31" i="6"/>
  <c r="AT31" i="6" s="1"/>
  <c r="AS32" i="6"/>
  <c r="AS20" i="6"/>
  <c r="AQ19" i="6"/>
  <c r="AT19" i="6" s="1"/>
  <c r="AQ7" i="6"/>
  <c r="AT7" i="6" s="1"/>
  <c r="AS8" i="6"/>
  <c r="AR46" i="6"/>
  <c r="AS46" i="6" s="1"/>
  <c r="AT47" i="6"/>
  <c r="AR34" i="6"/>
  <c r="AR22" i="6"/>
  <c r="AT11" i="6"/>
  <c r="AR10" i="6"/>
  <c r="AR49" i="6"/>
  <c r="AS53" i="6"/>
  <c r="AQ52" i="6"/>
  <c r="AQ42" i="6"/>
  <c r="AT42" i="6" s="1"/>
  <c r="AS43" i="6"/>
  <c r="AQ30" i="6"/>
  <c r="AQ18" i="6"/>
  <c r="AQ6" i="6"/>
  <c r="AR45" i="6"/>
  <c r="AS45" i="6" s="1"/>
  <c r="AT34" i="6"/>
  <c r="AR33" i="6"/>
  <c r="AS33" i="6" s="1"/>
  <c r="AR21" i="6"/>
  <c r="AS21" i="6" s="1"/>
  <c r="AT22" i="6"/>
  <c r="AT10" i="6"/>
  <c r="AR9" i="6"/>
  <c r="AQ41" i="6"/>
  <c r="AQ29" i="6"/>
  <c r="AT29" i="6" s="1"/>
  <c r="AS30" i="6"/>
  <c r="AQ17" i="6"/>
  <c r="AT17" i="6" s="1"/>
  <c r="AS18" i="6"/>
  <c r="AS6" i="6"/>
  <c r="AQ5" i="6"/>
  <c r="AT5" i="6" s="1"/>
  <c r="AR44" i="6"/>
  <c r="AS44" i="6" s="1"/>
  <c r="AT45" i="6"/>
  <c r="AR32" i="6"/>
  <c r="AR20" i="6"/>
  <c r="AR8" i="6"/>
  <c r="AQ40" i="6"/>
  <c r="AS41" i="6"/>
  <c r="AQ28" i="6"/>
  <c r="AQ16" i="6"/>
  <c r="AT16" i="6" s="1"/>
  <c r="AQ4" i="6"/>
  <c r="AR43" i="6"/>
  <c r="AR31" i="6"/>
  <c r="AS31" i="6" s="1"/>
  <c r="AT20" i="6"/>
  <c r="AR19" i="6"/>
  <c r="AS19" i="6" s="1"/>
  <c r="AR7" i="6"/>
  <c r="AS7" i="6" s="1"/>
  <c r="AT8" i="6"/>
  <c r="AR37" i="6"/>
  <c r="AS37" i="6" s="1"/>
  <c r="AT38" i="6"/>
  <c r="AQ51" i="6"/>
  <c r="AQ39" i="6"/>
  <c r="AS40" i="6"/>
  <c r="AS28" i="6"/>
  <c r="AQ27" i="6"/>
  <c r="AS16" i="6"/>
  <c r="AQ15" i="6"/>
  <c r="AO54" i="6"/>
  <c r="AQ53" i="6" s="1"/>
  <c r="AT53" i="6" s="1"/>
  <c r="AT43" i="6"/>
  <c r="AR42" i="6"/>
  <c r="AS42" i="6" s="1"/>
  <c r="AR30" i="6"/>
  <c r="AR18" i="6"/>
  <c r="AR6" i="6"/>
  <c r="AQ50" i="6"/>
  <c r="AT50" i="6" s="1"/>
  <c r="AQ38" i="6"/>
  <c r="AQ26" i="6"/>
  <c r="AT26" i="6" s="1"/>
  <c r="AQ14" i="6"/>
  <c r="AR52" i="6"/>
  <c r="AS52" i="6" s="1"/>
  <c r="AR41" i="6"/>
  <c r="AT30" i="6"/>
  <c r="AR29" i="6"/>
  <c r="AS29" i="6" s="1"/>
  <c r="AR17" i="6"/>
  <c r="AS17" i="6" s="1"/>
  <c r="AT18" i="6"/>
  <c r="AT6" i="6"/>
  <c r="AR5" i="6"/>
  <c r="AS5" i="6" s="1"/>
  <c r="AR13" i="6"/>
  <c r="AT14" i="6"/>
  <c r="AQ49" i="6"/>
  <c r="AQ37" i="6"/>
  <c r="AT37" i="6" s="1"/>
  <c r="AQ25" i="6"/>
  <c r="AT25" i="6" s="1"/>
  <c r="AQ13" i="6"/>
  <c r="AT13" i="6" s="1"/>
  <c r="AT56" i="4"/>
  <c r="AT2" i="4"/>
  <c r="AT41" i="6"/>
  <c r="AR40" i="6"/>
  <c r="AR28" i="6"/>
  <c r="AR16" i="6"/>
  <c r="AR4" i="6"/>
  <c r="AS4" i="6" s="1"/>
  <c r="AS47" i="6"/>
  <c r="AQ46" i="6"/>
  <c r="AT46" i="6" s="1"/>
  <c r="AS49" i="6"/>
  <c r="AQ48" i="6"/>
  <c r="AT48" i="6" s="1"/>
  <c r="AQ36" i="6"/>
  <c r="AQ24" i="6"/>
  <c r="AS13" i="6"/>
  <c r="AQ12" i="6"/>
  <c r="AR51" i="6"/>
  <c r="AS51" i="6" s="1"/>
  <c r="AT52" i="6"/>
  <c r="AR39" i="6"/>
  <c r="AS39" i="6" s="1"/>
  <c r="AT40" i="6"/>
  <c r="AT28" i="6"/>
  <c r="AR27" i="6"/>
  <c r="AS27" i="6" s="1"/>
  <c r="AR15" i="6"/>
  <c r="AS15" i="6" s="1"/>
  <c r="AT4" i="6"/>
  <c r="AP54" i="6"/>
  <c r="AR53" i="6" s="1"/>
  <c r="AR25" i="6"/>
  <c r="AS25" i="6" s="1"/>
  <c r="AQ47" i="6"/>
  <c r="AQ35" i="6"/>
  <c r="AT35" i="6" s="1"/>
  <c r="AS36" i="6"/>
  <c r="AS24" i="6"/>
  <c r="AQ23" i="6"/>
  <c r="AT23" i="6" s="1"/>
  <c r="AQ11" i="6"/>
  <c r="AT51" i="6"/>
  <c r="AR50" i="6"/>
  <c r="AS50" i="6" s="1"/>
  <c r="AR38" i="6"/>
  <c r="AS38" i="6" s="1"/>
  <c r="AT39" i="6"/>
  <c r="AT27" i="6"/>
  <c r="AR26" i="6"/>
  <c r="AS26" i="6" s="1"/>
  <c r="AT15" i="6"/>
  <c r="AR14" i="6"/>
  <c r="AS14" i="6" s="1"/>
  <c r="AY63" i="5"/>
  <c r="AX63" i="5"/>
  <c r="AS55" i="6" l="1"/>
  <c r="AS2" i="6" s="1"/>
  <c r="H1" i="6" s="1"/>
  <c r="AR55" i="6"/>
  <c r="AT55" i="6"/>
  <c r="AQ55" i="6"/>
  <c r="AX65" i="5"/>
  <c r="AX66" i="5"/>
  <c r="AY66" i="5"/>
  <c r="AY65" i="5"/>
  <c r="AT2" i="6" l="1"/>
  <c r="AT56" i="6"/>
  <c r="AZ45" i="5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<sst xmlns="http://schemas.openxmlformats.org/spreadsheetml/2006/main" count="410" uniqueCount="223">
  <si>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</si>
  <si>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</si>
  <si>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</si>
  <si>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</si>
  <si>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</si>
  <si>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</si>
  <si>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</si>
  <si>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</si>
  <si>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</si>
  <si>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</si>
  <si>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</si>
  <si>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</si>
  <si>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</si>
  <si>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</si>
  <si>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</si>
  <si>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</si>
  <si>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</si>
  <si>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</si>
  <si>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</si>
  <si>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</si>
  <si>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</si>
  <si>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</si>
  <si>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</si>
  <si>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</si>
  <si>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</si>
  <si>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</si>
  <si>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</si>
  <si>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</si>
  <si>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</si>
  <si>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</si>
  <si>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</si>
  <si>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</si>
  <si>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</si>
  <si>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</si>
  <si>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</si>
  <si>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</si>
  <si>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</si>
  <si>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</si>
  <si>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</si>
  <si>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</si>
  <si>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</si>
  <si>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</si>
  <si>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</si>
  <si>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</si>
  <si>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</si>
  <si>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</si>
  <si>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</si>
  <si>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</si>
  <si>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</si>
  <si>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</si>
  <si>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</si>
  <si>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</si>
  <si>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</si>
  <si>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</si>
  <si>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</si>
  <si>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</si>
  <si>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</si>
  <si>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</si>
  <si>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</si>
  <si>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</si>
  <si>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</si>
  <si>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</si>
  <si>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</si>
  <si>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</si>
  <si>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</si>
  <si>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</si>
  <si>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</si>
  <si>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</si>
  <si>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</si>
  <si>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</si>
  <si>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</si>
  <si>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</si>
  <si>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</si>
  <si>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</si>
  <si>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</si>
  <si>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</si>
  <si>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</si>
  <si>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</si>
  <si>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</si>
  <si>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</si>
  <si>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</si>
  <si>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</si>
  <si>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</si>
  <si>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</si>
  <si>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</si>
  <si>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</si>
  <si>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</si>
  <si>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</si>
  <si>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</si>
  <si>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</si>
  <si>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</si>
  <si>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</si>
  <si>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</si>
  <si>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</si>
  <si>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</si>
  <si>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</si>
  <si>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</si>
  <si>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</si>
  <si>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</si>
  <si>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</si>
  <si>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</si>
  <si>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</si>
  <si>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</si>
  <si>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</si>
  <si>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</si>
  <si>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</si>
  <si>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</si>
  <si>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</si>
  <si>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</si>
  <si>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</si>
  <si>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</si>
  <si>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</si>
  <si>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</si>
  <si>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</si>
  <si>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</si>
  <si>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</si>
  <si>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</si>
  <si>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</si>
  <si>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</si>
  <si>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</si>
  <si>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</si>
  <si>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</si>
  <si>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</si>
  <si>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</si>
  <si>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</si>
  <si>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</si>
  <si>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</si>
  <si>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</si>
  <si>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</si>
  <si>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</si>
  <si>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</si>
  <si>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</si>
  <si>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</si>
  <si>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</si>
  <si>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</si>
  <si>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</si>
  <si>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</si>
  <si>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</si>
  <si>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</si>
  <si>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</si>
  <si>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</si>
  <si>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</si>
  <si>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</si>
  <si>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</si>
  <si>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</si>
  <si>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</si>
  <si>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</si>
  <si>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</si>
  <si>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</si>
  <si>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</si>
  <si>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</si>
  <si>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</si>
  <si>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</si>
  <si>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</si>
  <si>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</si>
  <si>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</si>
  <si>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</si>
  <si>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</si>
  <si>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</si>
  <si>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</si>
  <si>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</si>
  <si>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</si>
  <si>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</si>
  <si>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</si>
  <si>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</si>
  <si>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</si>
  <si>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</si>
  <si>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</si>
  <si>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</si>
  <si>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</si>
  <si>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</si>
  <si>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</si>
  <si>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</si>
  <si>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</si>
  <si>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</si>
  <si>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</si>
  <si>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</si>
  <si>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</si>
  <si>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</si>
  <si>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</si>
  <si>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</si>
  <si>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</si>
  <si>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</si>
  <si>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</si>
  <si>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</si>
  <si>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</si>
  <si>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</si>
  <si>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</si>
  <si>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</si>
  <si>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</si>
  <si>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</si>
  <si>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</si>
  <si>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</si>
  <si>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</si>
  <si>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</si>
  <si>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</si>
  <si>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</si>
  <si>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</si>
  <si>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</si>
  <si>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</si>
  <si>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</si>
  <si>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</si>
  <si>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</si>
  <si>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</si>
  <si>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</si>
  <si>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</si>
  <si>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</si>
  <si>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</si>
  <si>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</si>
  <si>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</si>
  <si>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</si>
  <si>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</si>
  <si>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</si>
  <si>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</si>
  <si>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</si>
  <si>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</si>
  <si>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</si>
  <si>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</si>
  <si>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</si>
  <si>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</si>
  <si>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11.04.2022</t>
  </si>
  <si>
    <t>18,28,29,34</t>
  </si>
  <si>
    <t>t.sk.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</si>
</sst>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1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  <font>
      <b/>
      <sz val="7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1" fontId="40" fillId="0" borderId="21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146.80000000004657</c:v>
                </c:pt>
                <c:pt idx="1">
                  <c:v>133.69999999995343</c:v>
                </c:pt>
                <c:pt idx="2">
                  <c:v>87.300000000046566</c:v>
                </c:pt>
                <c:pt idx="3">
                  <c:v>2.1999999999534339</c:v>
                </c:pt>
                <c:pt idx="4">
                  <c:v>0</c:v>
                </c:pt>
                <c:pt idx="5">
                  <c:v>14.5</c:v>
                </c:pt>
                <c:pt idx="6">
                  <c:v>5.8000000000465661</c:v>
                </c:pt>
                <c:pt idx="7">
                  <c:v>0.19999999995343387</c:v>
                </c:pt>
                <c:pt idx="8">
                  <c:v>23.400000000023283</c:v>
                </c:pt>
                <c:pt idx="9">
                  <c:v>43.900000000023283</c:v>
                </c:pt>
                <c:pt idx="10">
                  <c:v>86.900000000023283</c:v>
                </c:pt>
                <c:pt idx="11">
                  <c:v>83.300000000046566</c:v>
                </c:pt>
                <c:pt idx="12">
                  <c:v>109.19999999995343</c:v>
                </c:pt>
                <c:pt idx="13">
                  <c:v>99.099999999976717</c:v>
                </c:pt>
                <c:pt idx="14">
                  <c:v>130.30000000004657</c:v>
                </c:pt>
                <c:pt idx="15">
                  <c:v>149.5</c:v>
                </c:pt>
                <c:pt idx="16">
                  <c:v>173</c:v>
                </c:pt>
                <c:pt idx="17">
                  <c:v>196.09999999997672</c:v>
                </c:pt>
                <c:pt idx="18">
                  <c:v>208.30000000004657</c:v>
                </c:pt>
                <c:pt idx="19">
                  <c:v>230.59999999997672</c:v>
                </c:pt>
                <c:pt idx="20">
                  <c:v>249.5</c:v>
                </c:pt>
                <c:pt idx="21">
                  <c:v>248.59999999997672</c:v>
                </c:pt>
                <c:pt idx="22">
                  <c:v>245.59999999997672</c:v>
                </c:pt>
                <c:pt idx="23">
                  <c:v>270.59999999997672</c:v>
                </c:pt>
                <c:pt idx="24">
                  <c:v>303</c:v>
                </c:pt>
                <c:pt idx="25">
                  <c:v>339.19999999995343</c:v>
                </c:pt>
                <c:pt idx="26">
                  <c:v>348.59999999997672</c:v>
                </c:pt>
                <c:pt idx="27">
                  <c:v>359</c:v>
                </c:pt>
                <c:pt idx="28">
                  <c:v>372.19999999995343</c:v>
                </c:pt>
                <c:pt idx="29">
                  <c:v>358.5</c:v>
                </c:pt>
                <c:pt idx="30">
                  <c:v>146.80000000004657</c:v>
                </c:pt>
                <c:pt idx="31">
                  <c:v>146.80000000004657</c:v>
                </c:pt>
                <c:pt idx="32">
                  <c:v>146.80000000004657</c:v>
                </c:pt>
                <c:pt idx="33">
                  <c:v>146.80000000004657</c:v>
                </c:pt>
                <c:pt idx="34">
                  <c:v>146.80000000004657</c:v>
                </c:pt>
                <c:pt idx="35">
                  <c:v>146.80000000004657</c:v>
                </c:pt>
                <c:pt idx="36">
                  <c:v>146.80000000004657</c:v>
                </c:pt>
                <c:pt idx="37">
                  <c:v>146.80000000004657</c:v>
                </c:pt>
                <c:pt idx="38">
                  <c:v>146.80000000004657</c:v>
                </c:pt>
                <c:pt idx="39">
                  <c:v>146.80000000004657</c:v>
                </c:pt>
                <c:pt idx="40">
                  <c:v>146.80000000004657</c:v>
                </c:pt>
                <c:pt idx="41">
                  <c:v>146.80000000004657</c:v>
                </c:pt>
                <c:pt idx="42">
                  <c:v>146.80000000004657</c:v>
                </c:pt>
                <c:pt idx="43">
                  <c:v>146.80000000004657</c:v>
                </c:pt>
                <c:pt idx="44">
                  <c:v>146.80000000004657</c:v>
                </c:pt>
                <c:pt idx="45">
                  <c:v>146.80000000004657</c:v>
                </c:pt>
                <c:pt idx="46">
                  <c:v>146.80000000004657</c:v>
                </c:pt>
                <c:pt idx="47">
                  <c:v>146.80000000004657</c:v>
                </c:pt>
                <c:pt idx="48">
                  <c:v>146.80000000004657</c:v>
                </c:pt>
                <c:pt idx="49">
                  <c:v>146.80000000004657</c:v>
                </c:pt>
                <c:pt idx="50">
                  <c:v>146.80000000004657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33.599999999976717</c:v>
                </c:pt>
                <c:pt idx="2">
                  <c:v>113.09999999997672</c:v>
                </c:pt>
                <c:pt idx="3">
                  <c:v>71.099999999976717</c:v>
                </c:pt>
                <c:pt idx="4">
                  <c:v>149.40000000002328</c:v>
                </c:pt>
                <c:pt idx="5">
                  <c:v>240.09999999997672</c:v>
                </c:pt>
                <c:pt idx="6">
                  <c:v>273</c:v>
                </c:pt>
                <c:pt idx="7">
                  <c:v>299.20000000001164</c:v>
                </c:pt>
                <c:pt idx="8">
                  <c:v>314.70000000001164</c:v>
                </c:pt>
                <c:pt idx="9">
                  <c:v>324.29999999998836</c:v>
                </c:pt>
                <c:pt idx="10">
                  <c:v>275.5</c:v>
                </c:pt>
                <c:pt idx="11">
                  <c:v>257.90000000002328</c:v>
                </c:pt>
                <c:pt idx="12">
                  <c:v>210.40000000002328</c:v>
                </c:pt>
                <c:pt idx="13">
                  <c:v>188.59999999997672</c:v>
                </c:pt>
                <c:pt idx="14">
                  <c:v>166.5</c:v>
                </c:pt>
                <c:pt idx="15">
                  <c:v>155.90000000002328</c:v>
                </c:pt>
                <c:pt idx="16">
                  <c:v>151.79999999998836</c:v>
                </c:pt>
                <c:pt idx="17">
                  <c:v>147.79999999998836</c:v>
                </c:pt>
                <c:pt idx="18">
                  <c:v>126.29999999998836</c:v>
                </c:pt>
                <c:pt idx="19">
                  <c:v>111.59999999997672</c:v>
                </c:pt>
                <c:pt idx="20">
                  <c:v>77</c:v>
                </c:pt>
                <c:pt idx="21">
                  <c:v>60.700000000011642</c:v>
                </c:pt>
                <c:pt idx="22">
                  <c:v>37.599999999976717</c:v>
                </c:pt>
                <c:pt idx="23">
                  <c:v>24.299999999988358</c:v>
                </c:pt>
                <c:pt idx="24">
                  <c:v>18.799999999988358</c:v>
                </c:pt>
                <c:pt idx="25">
                  <c:v>18.799999999988358</c:v>
                </c:pt>
                <c:pt idx="26">
                  <c:v>32.799999999988358</c:v>
                </c:pt>
                <c:pt idx="27">
                  <c:v>77.299999999988358</c:v>
                </c:pt>
                <c:pt idx="28">
                  <c:v>78.599999999976717</c:v>
                </c:pt>
                <c:pt idx="29">
                  <c:v>20.599999999976717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4F-4324-B6BB-BA50FA0C54BE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146.80000000004657</c:v>
                </c:pt>
                <c:pt idx="1">
                  <c:v>146.80000000004657</c:v>
                </c:pt>
                <c:pt idx="2">
                  <c:v>146.80000000004657</c:v>
                </c:pt>
                <c:pt idx="3">
                  <c:v>146.80000000004657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4F-4324-B6BB-BA50FA0C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39840"/>
        <c:axId val="101954304"/>
      </c:scatterChart>
      <c:valAx>
        <c:axId val="101939840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1954304"/>
        <c:crossesAt val="1000"/>
        <c:crossBetween val="midCat"/>
        <c:majorUnit val="50"/>
        <c:minorUnit val="50"/>
      </c:valAx>
      <c:valAx>
        <c:axId val="101954304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1939840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27-4790-A5C9-5C3C20077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50048"/>
        <c:axId val="100051968"/>
      </c:scatterChart>
      <c:valAx>
        <c:axId val="10005004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0051968"/>
        <c:crossesAt val="1000"/>
        <c:crossBetween val="midCat"/>
        <c:majorUnit val="50"/>
        <c:minorUnit val="50"/>
      </c:valAx>
      <c:valAx>
        <c:axId val="100051968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005004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4C-44E0-B6EC-FA417FEE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22144"/>
        <c:axId val="102028416"/>
      </c:scatterChart>
      <c:valAx>
        <c:axId val="10202214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2028416"/>
        <c:crossesAt val="1000"/>
        <c:crossBetween val="midCat"/>
        <c:majorUnit val="50"/>
        <c:minorUnit val="50"/>
      </c:valAx>
      <c:valAx>
        <c:axId val="10202841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202214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146.80000000004657</c:v>
                </c:pt>
                <c:pt idx="1">
                  <c:v>133.69999999995343</c:v>
                </c:pt>
                <c:pt idx="2">
                  <c:v>87.300000000046566</c:v>
                </c:pt>
                <c:pt idx="3">
                  <c:v>2.1999999999534339</c:v>
                </c:pt>
                <c:pt idx="4">
                  <c:v>0</c:v>
                </c:pt>
                <c:pt idx="5">
                  <c:v>14.5</c:v>
                </c:pt>
                <c:pt idx="6">
                  <c:v>5.8000000000465661</c:v>
                </c:pt>
                <c:pt idx="7">
                  <c:v>0.19999999995343387</c:v>
                </c:pt>
                <c:pt idx="8">
                  <c:v>23.400000000023283</c:v>
                </c:pt>
                <c:pt idx="9">
                  <c:v>43.900000000023283</c:v>
                </c:pt>
                <c:pt idx="10">
                  <c:v>86.900000000023283</c:v>
                </c:pt>
                <c:pt idx="11">
                  <c:v>83.300000000046566</c:v>
                </c:pt>
                <c:pt idx="12">
                  <c:v>109.19999999995343</c:v>
                </c:pt>
                <c:pt idx="13">
                  <c:v>99.099999999976717</c:v>
                </c:pt>
                <c:pt idx="14">
                  <c:v>130.30000000004657</c:v>
                </c:pt>
                <c:pt idx="15">
                  <c:v>149.5</c:v>
                </c:pt>
                <c:pt idx="16">
                  <c:v>173</c:v>
                </c:pt>
                <c:pt idx="17">
                  <c:v>196.09999999997672</c:v>
                </c:pt>
                <c:pt idx="18">
                  <c:v>208.30000000004657</c:v>
                </c:pt>
                <c:pt idx="19">
                  <c:v>230.59999999997672</c:v>
                </c:pt>
                <c:pt idx="20">
                  <c:v>249.5</c:v>
                </c:pt>
                <c:pt idx="21">
                  <c:v>248.59999999997672</c:v>
                </c:pt>
                <c:pt idx="22">
                  <c:v>245.59999999997672</c:v>
                </c:pt>
                <c:pt idx="23">
                  <c:v>270.59999999997672</c:v>
                </c:pt>
                <c:pt idx="24">
                  <c:v>303</c:v>
                </c:pt>
                <c:pt idx="25">
                  <c:v>339.19999999995343</c:v>
                </c:pt>
                <c:pt idx="26">
                  <c:v>348.59999999997672</c:v>
                </c:pt>
                <c:pt idx="27">
                  <c:v>359</c:v>
                </c:pt>
                <c:pt idx="28">
                  <c:v>372.19999999995343</c:v>
                </c:pt>
                <c:pt idx="29">
                  <c:v>358.5</c:v>
                </c:pt>
                <c:pt idx="30">
                  <c:v>146.80000000004657</c:v>
                </c:pt>
                <c:pt idx="31">
                  <c:v>146.80000000004657</c:v>
                </c:pt>
                <c:pt idx="32">
                  <c:v>146.80000000004657</c:v>
                </c:pt>
                <c:pt idx="33">
                  <c:v>146.80000000004657</c:v>
                </c:pt>
                <c:pt idx="34">
                  <c:v>146.80000000004657</c:v>
                </c:pt>
                <c:pt idx="35">
                  <c:v>146.80000000004657</c:v>
                </c:pt>
                <c:pt idx="36">
                  <c:v>146.80000000004657</c:v>
                </c:pt>
                <c:pt idx="37">
                  <c:v>146.80000000004657</c:v>
                </c:pt>
                <c:pt idx="38">
                  <c:v>146.80000000004657</c:v>
                </c:pt>
                <c:pt idx="39">
                  <c:v>146.80000000004657</c:v>
                </c:pt>
                <c:pt idx="40">
                  <c:v>146.80000000004657</c:v>
                </c:pt>
                <c:pt idx="41">
                  <c:v>146.80000000004657</c:v>
                </c:pt>
                <c:pt idx="42">
                  <c:v>146.80000000004657</c:v>
                </c:pt>
                <c:pt idx="43">
                  <c:v>146.80000000004657</c:v>
                </c:pt>
                <c:pt idx="44">
                  <c:v>146.80000000004657</c:v>
                </c:pt>
                <c:pt idx="45">
                  <c:v>146.80000000004657</c:v>
                </c:pt>
                <c:pt idx="46">
                  <c:v>146.80000000004657</c:v>
                </c:pt>
                <c:pt idx="47">
                  <c:v>146.80000000004657</c:v>
                </c:pt>
                <c:pt idx="48">
                  <c:v>146.80000000004657</c:v>
                </c:pt>
                <c:pt idx="49">
                  <c:v>146.80000000004657</c:v>
                </c:pt>
                <c:pt idx="50">
                  <c:v>146.80000000004657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33.599999999976717</c:v>
                </c:pt>
                <c:pt idx="2">
                  <c:v>113.09999999997672</c:v>
                </c:pt>
                <c:pt idx="3">
                  <c:v>71.099999999976717</c:v>
                </c:pt>
                <c:pt idx="4">
                  <c:v>149.40000000002328</c:v>
                </c:pt>
                <c:pt idx="5">
                  <c:v>240.09999999997672</c:v>
                </c:pt>
                <c:pt idx="6">
                  <c:v>273</c:v>
                </c:pt>
                <c:pt idx="7">
                  <c:v>299.20000000001164</c:v>
                </c:pt>
                <c:pt idx="8">
                  <c:v>314.70000000001164</c:v>
                </c:pt>
                <c:pt idx="9">
                  <c:v>324.29999999998836</c:v>
                </c:pt>
                <c:pt idx="10">
                  <c:v>275.5</c:v>
                </c:pt>
                <c:pt idx="11">
                  <c:v>257.90000000002328</c:v>
                </c:pt>
                <c:pt idx="12">
                  <c:v>210.40000000002328</c:v>
                </c:pt>
                <c:pt idx="13">
                  <c:v>188.59999999997672</c:v>
                </c:pt>
                <c:pt idx="14">
                  <c:v>166.5</c:v>
                </c:pt>
                <c:pt idx="15">
                  <c:v>155.90000000002328</c:v>
                </c:pt>
                <c:pt idx="16">
                  <c:v>151.79999999998836</c:v>
                </c:pt>
                <c:pt idx="17">
                  <c:v>147.79999999998836</c:v>
                </c:pt>
                <c:pt idx="18">
                  <c:v>126.29999999998836</c:v>
                </c:pt>
                <c:pt idx="19">
                  <c:v>111.59999999997672</c:v>
                </c:pt>
                <c:pt idx="20">
                  <c:v>77</c:v>
                </c:pt>
                <c:pt idx="21">
                  <c:v>60.700000000011642</c:v>
                </c:pt>
                <c:pt idx="22">
                  <c:v>37.599999999976717</c:v>
                </c:pt>
                <c:pt idx="23">
                  <c:v>24.299999999988358</c:v>
                </c:pt>
                <c:pt idx="24">
                  <c:v>18.799999999988358</c:v>
                </c:pt>
                <c:pt idx="25">
                  <c:v>18.799999999988358</c:v>
                </c:pt>
                <c:pt idx="26">
                  <c:v>32.799999999988358</c:v>
                </c:pt>
                <c:pt idx="27">
                  <c:v>77.299999999988358</c:v>
                </c:pt>
                <c:pt idx="28">
                  <c:v>78.599999999976717</c:v>
                </c:pt>
                <c:pt idx="29">
                  <c:v>20.599999999976717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2F-46CC-AEF3-CC1B7A402050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146.80000000004657</c:v>
                </c:pt>
                <c:pt idx="1">
                  <c:v>146.80000000004657</c:v>
                </c:pt>
                <c:pt idx="2">
                  <c:v>146.80000000004657</c:v>
                </c:pt>
                <c:pt idx="3">
                  <c:v>146.80000000004657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2F-46CC-AEF3-CC1B7A40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6752"/>
        <c:axId val="109961216"/>
      </c:scatterChart>
      <c:valAx>
        <c:axId val="109946752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9961216"/>
        <c:crossesAt val="1000"/>
        <c:crossBetween val="midCat"/>
        <c:majorUnit val="50"/>
        <c:minorUnit val="50"/>
      </c:valAx>
      <c:valAx>
        <c:axId val="10996121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9946752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14</xdr:row>
          <xdr:rowOff>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85725</xdr:colOff>
      <xdr:row>26</xdr:row>
      <xdr:rowOff>147637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38600" y="5367337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C1" zoomScaleNormal="100" workbookViewId="0">
      <selection activeCell="G37" sqref="G37:H37"/>
    </sheetView>
  </sheetViews>
  <sheetFormatPr defaultColWidth="17.5703125" defaultRowHeight="12.75"/>
  <cols>
    <col min="1" max="1" width="0.85546875" style="138" customWidth="1"/>
    <col min="2" max="2" width="4.42578125" style="138" customWidth="1"/>
    <col min="3" max="3" width="6.28515625" style="153" customWidth="1"/>
    <col min="4" max="4" width="12.85546875" style="228" customWidth="1"/>
    <col min="5" max="5" width="13.7109375" style="228" customWidth="1"/>
    <col min="6" max="7" width="9.140625" style="138" customWidth="1"/>
    <col min="8" max="8" width="10" style="138" customWidth="1"/>
    <col min="9" max="9" width="6.5703125" style="138" customWidth="1"/>
    <col min="10" max="10" width="7" style="138" customWidth="1"/>
    <col min="11" max="11" width="7.5703125" style="241" customWidth="1"/>
    <col min="12" max="12" width="8" style="138" customWidth="1"/>
    <col min="13" max="15" width="9.140625" style="138" customWidth="1"/>
    <col min="16" max="16" width="7.7109375" style="138" customWidth="1"/>
    <col min="17" max="18" width="9.85546875" style="138" customWidth="1"/>
    <col min="19" max="19" width="37.140625" style="138" customWidth="1"/>
    <col min="20" max="20" width="5" style="138" customWidth="1"/>
    <col min="21" max="21" width="7.7109375" style="138" customWidth="1"/>
    <col min="22" max="22" width="11.5703125" style="138" customWidth="1"/>
    <col min="23" max="23" width="10.28515625" style="138" customWidth="1"/>
    <col min="24" max="24" width="8.42578125" style="138" customWidth="1"/>
    <col min="25" max="25" width="10.7109375" style="138" customWidth="1"/>
    <col min="26" max="26" width="9.42578125" style="138" customWidth="1"/>
    <col min="27" max="27" width="11.7109375" style="138" customWidth="1"/>
    <col min="28" max="28" width="9.5703125" style="138" customWidth="1"/>
    <col min="29" max="29" width="14.140625" style="138" customWidth="1"/>
    <col min="30" max="30" width="14" style="138" customWidth="1"/>
    <col min="31" max="31" width="17.28515625" style="138" customWidth="1"/>
    <col min="32" max="32" width="17.140625" style="138" customWidth="1"/>
    <col min="33" max="34" width="15.140625" style="138" customWidth="1"/>
    <col min="35" max="35" width="9.42578125" style="138" customWidth="1"/>
    <col min="36" max="36" width="11.42578125" style="138" customWidth="1"/>
    <col min="37" max="37" width="13.42578125" style="138" customWidth="1"/>
    <col min="38" max="38" width="12" style="138" customWidth="1"/>
    <col min="39" max="39" width="10.5703125" style="138" customWidth="1"/>
    <col min="40" max="40" width="9.42578125" style="138" customWidth="1"/>
    <col min="41" max="41" width="11.7109375" style="138" customWidth="1"/>
    <col min="42" max="43" width="10.5703125" style="138" customWidth="1"/>
    <col min="44" max="46" width="11.5703125" style="138" customWidth="1"/>
    <col min="47" max="47" width="11.42578125" style="138" customWidth="1"/>
    <col min="48" max="48" width="9.140625" style="138" customWidth="1"/>
    <col min="49" max="49" width="14" style="138" customWidth="1"/>
    <col min="50" max="50" width="11.5703125" style="138" customWidth="1"/>
    <col min="51" max="51" width="15.42578125" style="138" customWidth="1"/>
    <col min="52" max="52" width="13.42578125" style="138" customWidth="1"/>
    <col min="53" max="53" width="15.5703125" style="138" customWidth="1"/>
    <col min="54" max="54" width="18" style="138" customWidth="1"/>
    <col min="55" max="55" width="11.42578125" style="138" customWidth="1"/>
    <col min="56" max="56" width="11" style="138" customWidth="1"/>
    <col min="57" max="57" width="10.28515625" style="138" customWidth="1"/>
    <col min="58" max="58" width="14.42578125" style="138" customWidth="1"/>
    <col min="59" max="59" width="11" style="138" customWidth="1"/>
    <col min="60" max="60" width="16.7109375" style="138" customWidth="1"/>
    <col min="61" max="61" width="11.85546875" style="138" customWidth="1"/>
    <col min="62" max="62" width="8.7109375" style="138" customWidth="1"/>
    <col min="63" max="64" width="11.5703125" style="138" customWidth="1"/>
    <col min="65" max="65" width="16.5703125" style="138" customWidth="1"/>
    <col min="66" max="66" width="15.5703125" style="138" customWidth="1"/>
    <col min="67" max="67" width="13" style="138" customWidth="1"/>
    <col min="68" max="68" width="16.7109375" style="138" customWidth="1"/>
    <col min="69" max="69" width="13.85546875" style="138" customWidth="1"/>
    <col min="70" max="70" width="10.7109375" style="138" customWidth="1"/>
    <col min="71" max="72" width="11.5703125" style="138" customWidth="1"/>
    <col min="73" max="73" width="16.5703125" style="138" customWidth="1"/>
    <col min="74" max="74" width="9.85546875" style="138" customWidth="1"/>
    <col min="75" max="75" width="12.7109375" style="138" customWidth="1"/>
    <col min="76" max="76" width="13.42578125" style="138" customWidth="1"/>
    <col min="77" max="77" width="20.140625" style="138" customWidth="1"/>
    <col min="78" max="78" width="8.5703125" style="138" customWidth="1"/>
    <col min="79" max="79" width="12" style="138" customWidth="1"/>
    <col min="80" max="80" width="10.5703125" style="138" customWidth="1"/>
    <col min="81" max="81" width="13.42578125" style="138" customWidth="1"/>
    <col min="82" max="82" width="10.42578125" style="138" customWidth="1"/>
    <col min="83" max="83" width="8" style="138" customWidth="1"/>
    <col min="84" max="84" width="9.7109375" style="138" customWidth="1"/>
    <col min="85" max="85" width="11" style="138" customWidth="1"/>
    <col min="86" max="86" width="13.140625" style="138" customWidth="1"/>
    <col min="87" max="87" width="9.7109375" style="138" customWidth="1"/>
    <col min="88" max="88" width="13.28515625" style="138" customWidth="1"/>
    <col min="89" max="91" width="12.140625" style="138" customWidth="1"/>
    <col min="92" max="92" width="14.85546875" style="138" customWidth="1"/>
    <col min="93" max="94" width="10.42578125" style="138" customWidth="1"/>
    <col min="95" max="95" width="10.5703125" style="138" customWidth="1"/>
    <col min="96" max="96" width="9" style="138" customWidth="1"/>
    <col min="97" max="97" width="8" style="138" customWidth="1"/>
    <col min="98" max="98" width="11" style="138" customWidth="1"/>
    <col min="99" max="99" width="8" style="138" customWidth="1"/>
    <col min="100" max="100" width="8.42578125" style="138" customWidth="1"/>
    <col min="101" max="104" width="8" style="138" customWidth="1"/>
    <col min="105" max="105" width="8.140625" style="138" customWidth="1"/>
    <col min="106" max="108" width="8" style="138" customWidth="1"/>
    <col min="109" max="109" width="10.42578125" style="138" customWidth="1"/>
    <col min="110" max="110" width="11" style="138" customWidth="1"/>
    <col min="111" max="112" width="13" style="138" customWidth="1"/>
    <col min="113" max="113" width="8.140625" style="138" customWidth="1"/>
    <col min="114" max="114" width="19.5703125" style="138" customWidth="1"/>
    <col min="115" max="117" width="13" style="138" customWidth="1"/>
    <col min="118" max="118" width="10.140625" style="138" customWidth="1"/>
    <col min="119" max="119" width="19.5703125" style="138" customWidth="1"/>
    <col min="120" max="120" width="10.42578125" style="138" customWidth="1"/>
    <col min="121" max="121" width="8" style="138" customWidth="1"/>
    <col min="122" max="122" width="15.85546875" style="138" customWidth="1"/>
    <col min="123" max="123" width="7" style="138" customWidth="1"/>
    <col min="124" max="127" width="8" style="138" customWidth="1"/>
    <col min="128" max="128" width="9" style="138" customWidth="1"/>
    <col min="129" max="129" width="9.140625" style="138" customWidth="1"/>
    <col min="130" max="130" width="6" style="138" customWidth="1"/>
    <col min="131" max="131" width="6.5703125" style="138" customWidth="1"/>
    <col min="132" max="132" width="8.28515625" style="138" customWidth="1"/>
    <col min="133" max="133" width="7.28515625" style="138" customWidth="1"/>
    <col min="134" max="137" width="8" style="138" customWidth="1"/>
    <col min="138" max="138" width="10.42578125" style="138" customWidth="1"/>
    <col min="139" max="139" width="6.42578125" style="138" customWidth="1"/>
    <col min="140" max="140" width="8" style="138" customWidth="1"/>
    <col min="141" max="141" width="17.85546875" style="138" customWidth="1"/>
    <col min="142" max="143" width="8" style="138" customWidth="1"/>
    <col min="144" max="144" width="15.5703125" style="138" customWidth="1"/>
    <col min="145" max="145" width="5.5703125" style="138" customWidth="1"/>
    <col min="146" max="147" width="6.140625" style="138" customWidth="1"/>
    <col min="148" max="148" width="7" style="138" customWidth="1"/>
    <col min="149" max="149" width="7.7109375" style="138" customWidth="1"/>
    <col min="150" max="150" width="7.5703125" style="138" customWidth="1"/>
    <col min="151" max="152" width="8.140625" style="138" customWidth="1"/>
    <col min="153" max="153" width="6.85546875" style="138" customWidth="1"/>
    <col min="154" max="154" width="6" style="138" customWidth="1"/>
    <col min="155" max="155" width="8" style="138" customWidth="1"/>
    <col min="156" max="156" width="17.85546875" style="138" customWidth="1"/>
    <col min="157" max="157" width="8.42578125" style="138" customWidth="1"/>
    <col min="158" max="161" width="8" style="138" customWidth="1"/>
    <col min="162" max="162" width="7.28515625" style="138" customWidth="1"/>
    <col min="163" max="163" width="6" style="138" customWidth="1"/>
    <col min="164" max="164" width="6.5703125" style="138" customWidth="1"/>
    <col min="165" max="165" width="6" style="138" customWidth="1"/>
    <col min="166" max="166" width="7" style="138" customWidth="1"/>
    <col min="167" max="167" width="21" style="138" customWidth="1"/>
    <col min="168" max="168" width="25.5703125" style="138" customWidth="1"/>
    <col min="169" max="169" width="18.7109375" style="138" customWidth="1"/>
    <col min="170" max="170" width="13.7109375" style="138" customWidth="1"/>
    <col min="171" max="171" width="14" style="138" customWidth="1"/>
    <col min="172" max="172" width="15.140625" style="138" customWidth="1"/>
    <col min="173" max="173" width="11.5703125" style="138" customWidth="1"/>
    <col min="174" max="174" width="14.42578125" style="138" customWidth="1"/>
    <col min="175" max="175" width="37.28515625" style="138" customWidth="1"/>
    <col min="176" max="176" width="35.85546875" style="138" customWidth="1"/>
    <col min="177" max="179" width="11.5703125" style="138" customWidth="1"/>
    <col min="180" max="180" width="12.5703125" style="138" customWidth="1"/>
    <col min="181" max="183" width="11.5703125" style="138" customWidth="1"/>
    <col min="184" max="184" width="13.5703125" style="138" customWidth="1"/>
    <col min="185" max="191" width="11.5703125" style="138" customWidth="1"/>
    <col min="192" max="192" width="10.140625" style="138" customWidth="1"/>
    <col min="193" max="193" width="8.42578125" style="138" customWidth="1"/>
    <col min="194" max="194" width="10.140625" style="138" customWidth="1"/>
    <col min="195" max="195" width="8.42578125" style="138" customWidth="1"/>
    <col min="196" max="201" width="13.85546875" style="138" customWidth="1"/>
    <col min="202" max="202" width="15.42578125" style="138" customWidth="1"/>
    <col min="203" max="203" width="23.7109375" style="138" customWidth="1"/>
    <col min="204" max="204" width="9.7109375" style="138" customWidth="1"/>
    <col min="205" max="205" width="11" style="138" customWidth="1"/>
    <col min="206" max="207" width="11.7109375" style="138" customWidth="1"/>
    <col min="208" max="208" width="7.28515625" style="138" customWidth="1"/>
    <col min="209" max="209" width="11.5703125" style="138" customWidth="1"/>
    <col min="210" max="210" width="12.5703125" style="138" customWidth="1"/>
    <col min="211" max="211" width="19.85546875" style="138" customWidth="1"/>
    <col min="212" max="212" width="11.5703125" style="138" customWidth="1"/>
    <col min="213" max="218" width="12.5703125" style="138" customWidth="1"/>
    <col min="219" max="219" width="8.7109375" style="138" customWidth="1"/>
    <col min="220" max="220" width="15.140625" style="138" customWidth="1"/>
    <col min="221" max="221" width="14.42578125" style="138" customWidth="1"/>
    <col min="222" max="222" width="12.5703125" style="138" customWidth="1"/>
    <col min="223" max="223" width="11.7109375" style="138" customWidth="1"/>
    <col min="224" max="224" width="15.140625" style="138" customWidth="1"/>
    <col min="225" max="225" width="14.42578125" style="138" customWidth="1"/>
    <col min="226" max="226" width="12.5703125" style="138" customWidth="1"/>
    <col min="227" max="227" width="11.7109375" style="138" customWidth="1"/>
    <col min="228" max="228" width="15.140625" style="138" customWidth="1"/>
    <col min="229" max="229" width="14.42578125" style="138" customWidth="1"/>
    <col min="230" max="230" width="12.5703125" style="138" customWidth="1"/>
    <col min="231" max="231" width="11.7109375" style="138" customWidth="1"/>
    <col min="232" max="232" width="15.140625" style="138" customWidth="1"/>
    <col min="233" max="233" width="14.42578125" style="138" customWidth="1"/>
    <col min="234" max="234" width="25.5703125" style="138" customWidth="1"/>
    <col min="235" max="235" width="16" style="138" customWidth="1"/>
    <col min="236" max="236" width="19.85546875" style="138" customWidth="1"/>
    <col min="237" max="237" width="17.42578125" style="138" customWidth="1"/>
    <col min="238" max="238" width="21" style="138" customWidth="1"/>
    <col min="239" max="239" width="18.28515625" style="138" customWidth="1"/>
    <col min="240" max="240" width="14.42578125" style="138" customWidth="1"/>
    <col min="241" max="243" width="12.5703125" style="138" customWidth="1"/>
    <col min="244" max="244" width="17.5703125" style="138" customWidth="1"/>
    <col min="245" max="245" width="10.28515625" style="138" customWidth="1"/>
    <col min="246" max="246" width="14" style="138" customWidth="1"/>
    <col min="247" max="247" width="13.28515625" style="138" customWidth="1"/>
    <col min="248" max="248" width="17.5703125" style="138" customWidth="1"/>
    <col min="249" max="249" width="21.28515625" style="138" customWidth="1"/>
    <col min="250" max="250" width="18.28515625" style="138" customWidth="1"/>
    <col min="251" max="251" width="21.140625" style="138" customWidth="1"/>
    <col min="252" max="252" width="26.28515625" style="138" customWidth="1"/>
    <col min="253" max="253" width="17.7109375" style="138" customWidth="1"/>
    <col min="254" max="254" width="11.85546875" style="138" customWidth="1"/>
    <col min="255" max="255" width="24.85546875" style="138" customWidth="1"/>
    <col min="256" max="16384" width="17.5703125" style="138"/>
  </cols>
  <sheetData>
    <row r="1" spans="1:21" ht="21.75" customHeight="1">
      <c r="A1" s="136"/>
      <c r="B1" s="249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5.95" customHeight="1">
      <c r="A2" s="139"/>
      <c r="B2" s="258" t="s">
        <v>97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8.25" customHeight="1">
      <c r="A3" s="139"/>
      <c r="B3" s="98"/>
      <c r="C3" s="99"/>
      <c r="D3" s="216"/>
      <c r="E3" s="216"/>
      <c r="F3" s="261"/>
      <c r="G3" s="261"/>
      <c r="H3" s="99"/>
      <c r="I3" s="99"/>
      <c r="J3" s="99"/>
      <c r="K3" s="229"/>
      <c r="L3" s="100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20.25" customHeight="1">
      <c r="A4" s="139"/>
      <c r="B4" s="98"/>
      <c r="C4" s="99"/>
      <c r="D4" s="216"/>
      <c r="E4" s="255" t="s">
        <v>203</v>
      </c>
      <c r="F4" s="255"/>
      <c r="G4" s="255"/>
      <c r="H4" s="255"/>
      <c r="I4" s="99"/>
      <c r="J4" s="99"/>
      <c r="K4" s="229"/>
      <c r="L4" s="100"/>
      <c r="M4" s="137"/>
      <c r="N4" s="137"/>
      <c r="O4" s="137"/>
      <c r="P4" s="137"/>
      <c r="Q4" s="137"/>
      <c r="R4" s="137"/>
      <c r="S4" s="137"/>
      <c r="T4" s="137"/>
      <c r="U4" s="137"/>
    </row>
    <row r="5" spans="1:21" ht="18" customHeight="1">
      <c r="A5" s="139"/>
      <c r="B5" s="98"/>
      <c r="C5" s="99"/>
      <c r="D5" s="216"/>
      <c r="E5" s="216"/>
      <c r="F5" s="130" t="s">
        <v>98</v>
      </c>
      <c r="G5" s="125"/>
      <c r="H5" s="99"/>
      <c r="I5" s="99"/>
      <c r="J5" s="99"/>
      <c r="K5" s="229"/>
      <c r="L5" s="100"/>
      <c r="M5" s="137"/>
      <c r="N5" s="137"/>
      <c r="O5" s="137"/>
      <c r="P5" s="137"/>
      <c r="Q5" s="137"/>
      <c r="R5" s="137"/>
      <c r="S5" s="137"/>
      <c r="T5" s="137"/>
      <c r="U5" s="137"/>
    </row>
    <row r="6" spans="1:21" ht="6.75" customHeight="1">
      <c r="A6" s="139"/>
      <c r="B6" s="98"/>
      <c r="C6" s="101"/>
      <c r="D6" s="216"/>
      <c r="E6" s="216"/>
      <c r="F6" s="99"/>
      <c r="G6" s="99"/>
      <c r="H6" s="99"/>
      <c r="I6" s="99"/>
      <c r="J6" s="99"/>
      <c r="K6" s="229"/>
      <c r="L6" s="100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8" customHeight="1">
      <c r="A7" s="139"/>
      <c r="B7" s="98"/>
      <c r="C7" s="254" t="str">
        <f ca="1">J76</f>
        <v>Rīgas reģionālā</v>
      </c>
      <c r="D7" s="254"/>
      <c r="E7" s="254"/>
      <c r="F7" s="102" t="s">
        <v>95</v>
      </c>
      <c r="G7" s="103"/>
      <c r="H7" s="103"/>
      <c r="I7" s="103"/>
      <c r="J7" s="103"/>
      <c r="K7" s="230"/>
      <c r="L7" s="100"/>
      <c r="M7" s="137"/>
      <c r="N7" s="137"/>
      <c r="O7" s="137"/>
      <c r="Q7" s="140"/>
      <c r="R7" s="137"/>
      <c r="S7" s="137"/>
      <c r="T7" s="137"/>
      <c r="U7" s="137"/>
    </row>
    <row r="8" spans="1:21" ht="18" customHeight="1">
      <c r="A8" s="139"/>
      <c r="B8" s="263" t="s">
        <v>217</v>
      </c>
      <c r="C8" s="264"/>
      <c r="D8" s="264"/>
      <c r="E8" s="264"/>
      <c r="F8" s="104" t="s">
        <v>84</v>
      </c>
      <c r="G8" s="103"/>
      <c r="H8" s="103"/>
      <c r="I8" s="103"/>
      <c r="J8" s="103"/>
      <c r="K8" s="230"/>
      <c r="L8" s="100"/>
      <c r="M8" s="137"/>
      <c r="N8" s="137"/>
      <c r="O8" s="137"/>
      <c r="Q8" s="141"/>
      <c r="R8" s="137"/>
      <c r="S8" s="137"/>
      <c r="T8" s="137"/>
      <c r="U8" s="137"/>
    </row>
    <row r="9" spans="1:21" ht="18" customHeight="1">
      <c r="A9" s="139"/>
      <c r="B9" s="262" t="s">
        <v>165</v>
      </c>
      <c r="C9" s="256"/>
      <c r="D9" s="256"/>
      <c r="E9" s="256"/>
      <c r="F9" s="104" t="s">
        <v>83</v>
      </c>
      <c r="G9" s="105"/>
      <c r="H9" s="105"/>
      <c r="I9" s="105"/>
      <c r="J9" s="105"/>
      <c r="K9" s="231"/>
      <c r="L9" s="100"/>
      <c r="M9" s="137"/>
      <c r="N9" s="137"/>
      <c r="O9" s="137"/>
      <c r="Q9" s="141"/>
      <c r="R9" s="137"/>
      <c r="S9" s="137"/>
      <c r="T9" s="137"/>
      <c r="U9" s="137"/>
    </row>
    <row r="10" spans="1:21" ht="18" customHeight="1">
      <c r="A10" s="139"/>
      <c r="B10" s="256" t="s">
        <v>157</v>
      </c>
      <c r="C10" s="256"/>
      <c r="D10" s="256"/>
      <c r="E10" s="256"/>
      <c r="F10" s="106" t="s">
        <v>216</v>
      </c>
      <c r="G10" s="99"/>
      <c r="H10" s="99"/>
      <c r="I10" s="99"/>
      <c r="J10" s="99"/>
      <c r="K10" s="229"/>
      <c r="L10" s="100"/>
      <c r="M10" s="137"/>
      <c r="N10" s="137"/>
      <c r="O10" s="137"/>
      <c r="Q10" s="142"/>
      <c r="R10" s="137"/>
      <c r="S10" s="137"/>
      <c r="T10" s="137"/>
      <c r="U10" s="137"/>
    </row>
    <row r="11" spans="1:21" ht="24" customHeight="1">
      <c r="A11" s="139"/>
      <c r="B11" s="252" t="s">
        <v>201</v>
      </c>
      <c r="C11" s="253"/>
      <c r="D11" s="253"/>
      <c r="E11" s="257" t="s">
        <v>218</v>
      </c>
      <c r="F11" s="257"/>
      <c r="G11" s="103"/>
      <c r="H11" s="107"/>
      <c r="I11" s="103"/>
      <c r="J11" s="103"/>
      <c r="K11" s="230"/>
      <c r="L11" s="100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ht="24" customHeight="1">
      <c r="A12" s="139"/>
      <c r="B12" s="252" t="s">
        <v>37</v>
      </c>
      <c r="C12" s="253"/>
      <c r="D12" s="265" t="s">
        <v>219</v>
      </c>
      <c r="E12" s="265"/>
      <c r="F12" s="265"/>
      <c r="G12" s="99"/>
      <c r="H12" s="99"/>
      <c r="I12" s="99"/>
      <c r="J12" s="99"/>
      <c r="K12" s="229"/>
      <c r="L12" s="100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ht="15.95" customHeight="1">
      <c r="A13" s="139"/>
      <c r="B13" s="98"/>
      <c r="C13" s="101"/>
      <c r="D13" s="216"/>
      <c r="E13" s="216"/>
      <c r="F13" s="99"/>
      <c r="G13" s="99"/>
      <c r="H13" s="99"/>
      <c r="I13" s="99"/>
      <c r="J13" s="99"/>
      <c r="K13" s="229"/>
      <c r="L13" s="100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ht="15.95" customHeight="1">
      <c r="A14" s="139"/>
      <c r="B14" s="252" t="s">
        <v>82</v>
      </c>
      <c r="C14" s="253"/>
      <c r="D14" s="291" t="str">
        <f>D76</f>
        <v>Kailcirte</v>
      </c>
      <c r="E14" s="291"/>
      <c r="F14" s="107" t="s">
        <v>63</v>
      </c>
      <c r="G14" s="169">
        <v>2</v>
      </c>
      <c r="H14" s="107" t="s">
        <v>62</v>
      </c>
      <c r="I14" s="245" t="s">
        <v>221</v>
      </c>
      <c r="J14" s="107" t="s">
        <v>61</v>
      </c>
      <c r="K14" s="232">
        <f>ievads!BG2</f>
        <v>3.9686440000005492</v>
      </c>
      <c r="L14" s="108" t="s">
        <v>38</v>
      </c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1" ht="18.75" customHeight="1">
      <c r="A15" s="139"/>
      <c r="B15" s="109"/>
      <c r="C15" s="110"/>
      <c r="D15" s="217"/>
      <c r="E15" s="216"/>
      <c r="F15" s="121"/>
      <c r="G15" s="195"/>
      <c r="H15" s="246" t="s">
        <v>222</v>
      </c>
      <c r="I15" s="247">
        <v>18</v>
      </c>
      <c r="J15" s="99"/>
      <c r="K15" s="233">
        <v>1.37</v>
      </c>
      <c r="L15" s="100"/>
      <c r="M15" s="137"/>
      <c r="N15" s="137"/>
      <c r="O15" s="137"/>
      <c r="P15" s="137"/>
      <c r="T15" s="137"/>
      <c r="U15" s="137"/>
    </row>
    <row r="16" spans="1:21" ht="15.75">
      <c r="A16" s="139"/>
      <c r="B16" s="112"/>
      <c r="C16" s="290" t="s">
        <v>59</v>
      </c>
      <c r="D16" s="290"/>
      <c r="E16" s="290"/>
      <c r="F16" s="99"/>
      <c r="G16" s="246"/>
      <c r="H16" s="195"/>
      <c r="I16" s="248">
        <v>28</v>
      </c>
      <c r="J16" s="99"/>
      <c r="K16" s="233">
        <v>0.69</v>
      </c>
      <c r="L16" s="100"/>
      <c r="M16" s="137"/>
      <c r="N16" s="137"/>
      <c r="O16" s="137"/>
      <c r="P16" s="137"/>
      <c r="Q16" s="137"/>
      <c r="R16" s="137"/>
      <c r="T16" s="137"/>
      <c r="U16" s="137"/>
    </row>
    <row r="17" spans="1:23" ht="15">
      <c r="A17" s="139"/>
      <c r="B17" s="113"/>
      <c r="C17" s="114" t="s">
        <v>52</v>
      </c>
      <c r="D17" s="218" t="s">
        <v>211</v>
      </c>
      <c r="E17" s="218" t="s">
        <v>208</v>
      </c>
      <c r="F17" s="117" t="s">
        <v>58</v>
      </c>
      <c r="G17" s="246"/>
      <c r="H17" s="246"/>
      <c r="I17" s="195">
        <v>29</v>
      </c>
      <c r="J17" s="99"/>
      <c r="K17" s="234">
        <v>1.74</v>
      </c>
      <c r="L17" s="100"/>
      <c r="M17" s="137"/>
      <c r="N17" s="137"/>
      <c r="O17" s="137"/>
      <c r="P17" s="137"/>
      <c r="Q17" s="137"/>
      <c r="R17" s="137"/>
      <c r="T17" s="137"/>
      <c r="U17" s="137"/>
    </row>
    <row r="18" spans="1:23" ht="15">
      <c r="A18" s="139"/>
      <c r="B18" s="115"/>
      <c r="C18" s="116">
        <v>1</v>
      </c>
      <c r="D18" s="219">
        <f>ievads!L10</f>
        <v>555795.80000000005</v>
      </c>
      <c r="E18" s="219">
        <f>ievads!M10</f>
        <v>326209</v>
      </c>
      <c r="F18" s="99"/>
      <c r="G18" s="246"/>
      <c r="H18" s="246"/>
      <c r="I18" s="195">
        <v>34</v>
      </c>
      <c r="J18" s="99"/>
      <c r="K18" s="234">
        <v>0.17</v>
      </c>
      <c r="L18" s="100"/>
      <c r="M18" s="137"/>
      <c r="N18" s="137"/>
      <c r="O18" s="137"/>
      <c r="P18" s="137"/>
      <c r="Q18" s="137"/>
      <c r="R18" s="137"/>
      <c r="T18" s="137"/>
      <c r="U18" s="137"/>
    </row>
    <row r="19" spans="1:23">
      <c r="A19" s="139"/>
      <c r="B19" s="115"/>
      <c r="C19" s="116">
        <v>2</v>
      </c>
      <c r="D19" s="219">
        <f>ievads!L11</f>
        <v>555782.69999999995</v>
      </c>
      <c r="E19" s="219">
        <f>ievads!M11</f>
        <v>326242.59999999998</v>
      </c>
      <c r="F19" s="99"/>
      <c r="G19" s="99"/>
      <c r="H19" s="99"/>
      <c r="I19" s="99"/>
      <c r="J19" s="99"/>
      <c r="K19" s="229"/>
      <c r="L19" s="100"/>
      <c r="M19" s="137"/>
      <c r="N19" s="137"/>
      <c r="O19" s="137"/>
      <c r="P19" s="137"/>
      <c r="Q19" s="137"/>
      <c r="R19" s="137"/>
      <c r="T19" s="137"/>
      <c r="U19" s="137"/>
    </row>
    <row r="20" spans="1:23" ht="12.75" customHeight="1">
      <c r="A20" s="139"/>
      <c r="B20" s="115"/>
      <c r="C20" s="116">
        <v>3</v>
      </c>
      <c r="D20" s="219">
        <f>ievads!L12</f>
        <v>555736.30000000005</v>
      </c>
      <c r="E20" s="219">
        <f>ievads!M12</f>
        <v>326322.09999999998</v>
      </c>
      <c r="F20" s="99"/>
      <c r="G20" s="99"/>
      <c r="H20" s="99"/>
      <c r="I20" s="99"/>
      <c r="J20" s="99"/>
      <c r="K20" s="229"/>
      <c r="L20" s="100"/>
      <c r="M20" s="137"/>
      <c r="N20" s="137"/>
      <c r="O20" s="137"/>
      <c r="P20" s="137"/>
      <c r="Q20" s="137"/>
      <c r="R20" s="137"/>
      <c r="T20" s="137"/>
      <c r="U20" s="137"/>
    </row>
    <row r="21" spans="1:23" ht="15" customHeight="1">
      <c r="A21" s="139"/>
      <c r="B21" s="98"/>
      <c r="C21" s="116">
        <v>4</v>
      </c>
      <c r="D21" s="219">
        <f>ievads!L13</f>
        <v>555651.19999999995</v>
      </c>
      <c r="E21" s="219">
        <f>ievads!M13</f>
        <v>326280.09999999998</v>
      </c>
      <c r="F21" s="99"/>
      <c r="G21" s="99"/>
      <c r="H21" s="99"/>
      <c r="I21" s="99"/>
      <c r="J21" s="99"/>
      <c r="K21" s="229"/>
      <c r="L21" s="100"/>
      <c r="M21" s="137"/>
      <c r="N21" s="137"/>
      <c r="O21" s="137"/>
      <c r="P21" s="137"/>
      <c r="Q21" s="137"/>
      <c r="R21" s="137"/>
      <c r="T21" s="137"/>
      <c r="U21" s="137"/>
    </row>
    <row r="22" spans="1:23" ht="12.75" customHeight="1">
      <c r="A22" s="139"/>
      <c r="B22" s="98"/>
      <c r="C22" s="116">
        <v>5</v>
      </c>
      <c r="D22" s="219">
        <f>ievads!L14</f>
        <v>555649</v>
      </c>
      <c r="E22" s="219">
        <f>ievads!M14</f>
        <v>326358.40000000002</v>
      </c>
      <c r="F22" s="117"/>
      <c r="G22" s="99"/>
      <c r="H22" s="99"/>
      <c r="I22" s="99"/>
      <c r="J22" s="99"/>
      <c r="K22" s="229"/>
      <c r="L22" s="100"/>
      <c r="M22" s="137"/>
      <c r="N22" s="137"/>
      <c r="O22" s="137"/>
      <c r="P22" s="137"/>
      <c r="Q22" s="137"/>
      <c r="R22" s="137"/>
      <c r="T22" s="137"/>
      <c r="U22" s="137"/>
    </row>
    <row r="23" spans="1:23" s="145" customFormat="1" ht="12.75" customHeight="1">
      <c r="A23" s="143"/>
      <c r="B23" s="118"/>
      <c r="C23" s="116">
        <v>6</v>
      </c>
      <c r="D23" s="219">
        <f>ievads!L15</f>
        <v>555663.5</v>
      </c>
      <c r="E23" s="219">
        <f>ievads!M15</f>
        <v>326449.09999999998</v>
      </c>
      <c r="F23" s="119"/>
      <c r="G23" s="119"/>
      <c r="H23" s="119"/>
      <c r="I23" s="119"/>
      <c r="J23" s="119"/>
      <c r="K23" s="235"/>
      <c r="L23" s="120"/>
      <c r="M23" s="144"/>
      <c r="N23" s="144"/>
      <c r="O23" s="144"/>
      <c r="P23" s="144"/>
      <c r="Q23" s="144"/>
      <c r="R23" s="144"/>
      <c r="T23" s="137"/>
      <c r="U23" s="137"/>
      <c r="V23" s="138"/>
      <c r="W23" s="138"/>
    </row>
    <row r="24" spans="1:23" ht="12.75" customHeight="1">
      <c r="A24" s="139"/>
      <c r="B24" s="98"/>
      <c r="C24" s="116">
        <v>7</v>
      </c>
      <c r="D24" s="219">
        <f>ievads!L16</f>
        <v>555654.80000000005</v>
      </c>
      <c r="E24" s="219">
        <f>ievads!M16</f>
        <v>326482</v>
      </c>
      <c r="F24" s="99"/>
      <c r="G24" s="99"/>
      <c r="H24" s="99"/>
      <c r="I24" s="99"/>
      <c r="J24" s="99"/>
      <c r="K24" s="229"/>
      <c r="L24" s="100"/>
      <c r="M24" s="137"/>
      <c r="N24" s="137"/>
      <c r="O24" s="137"/>
      <c r="P24" s="137"/>
      <c r="Q24" s="137"/>
      <c r="R24" s="137"/>
      <c r="T24" s="137"/>
      <c r="U24" s="137"/>
    </row>
    <row r="25" spans="1:23" ht="12.75" customHeight="1">
      <c r="A25" s="139"/>
      <c r="B25" s="98"/>
      <c r="C25" s="116">
        <v>8</v>
      </c>
      <c r="D25" s="219">
        <f>ievads!L17</f>
        <v>555649.19999999995</v>
      </c>
      <c r="E25" s="219">
        <f>ievads!M17</f>
        <v>326508.2</v>
      </c>
      <c r="F25" s="99"/>
      <c r="G25" s="99"/>
      <c r="H25" s="99"/>
      <c r="I25" s="99"/>
      <c r="J25" s="99"/>
      <c r="K25" s="229"/>
      <c r="L25" s="100"/>
      <c r="M25" s="137"/>
      <c r="N25" s="137"/>
      <c r="O25" s="137"/>
      <c r="P25" s="137"/>
      <c r="Q25" s="137"/>
      <c r="R25" s="137"/>
      <c r="T25" s="137"/>
      <c r="U25" s="137"/>
    </row>
    <row r="26" spans="1:23" ht="12.75" customHeight="1">
      <c r="A26" s="139"/>
      <c r="B26" s="98"/>
      <c r="C26" s="116">
        <v>9</v>
      </c>
      <c r="D26" s="219">
        <f>ievads!L18</f>
        <v>555672.4</v>
      </c>
      <c r="E26" s="219">
        <f>ievads!M18</f>
        <v>326523.7</v>
      </c>
      <c r="F26" s="99"/>
      <c r="G26" s="99"/>
      <c r="H26" s="99"/>
      <c r="I26" s="99"/>
      <c r="J26" s="99"/>
      <c r="K26" s="229"/>
      <c r="L26" s="100"/>
      <c r="M26" s="137"/>
      <c r="N26" s="137"/>
      <c r="O26" s="137"/>
      <c r="P26" s="137"/>
      <c r="Q26" s="137"/>
      <c r="R26" s="137"/>
      <c r="T26" s="137"/>
      <c r="U26" s="137"/>
    </row>
    <row r="27" spans="1:23" ht="12.75" customHeight="1">
      <c r="A27" s="139"/>
      <c r="B27" s="98"/>
      <c r="C27" s="116">
        <v>10</v>
      </c>
      <c r="D27" s="219">
        <f>ievads!L19</f>
        <v>555692.9</v>
      </c>
      <c r="E27" s="219">
        <f>ievads!M19</f>
        <v>326533.3</v>
      </c>
      <c r="F27" s="99"/>
      <c r="G27" s="99"/>
      <c r="H27" s="99"/>
      <c r="I27" s="99"/>
      <c r="J27" s="99"/>
      <c r="K27" s="229"/>
      <c r="L27" s="100"/>
      <c r="M27" s="137"/>
      <c r="N27" s="137"/>
      <c r="O27" s="137"/>
      <c r="P27" s="137"/>
      <c r="Q27" s="137"/>
      <c r="R27" s="137"/>
      <c r="T27" s="137"/>
      <c r="U27" s="137"/>
    </row>
    <row r="28" spans="1:23" ht="12.75" customHeight="1">
      <c r="A28" s="139"/>
      <c r="B28" s="98"/>
      <c r="C28" s="116">
        <v>11</v>
      </c>
      <c r="D28" s="219">
        <f>ievads!L20</f>
        <v>555735.9</v>
      </c>
      <c r="E28" s="219">
        <f>ievads!M20</f>
        <v>326484.5</v>
      </c>
      <c r="F28" s="99"/>
      <c r="G28" s="99"/>
      <c r="H28" s="99"/>
      <c r="I28" s="99"/>
      <c r="J28" s="99"/>
      <c r="K28" s="229"/>
      <c r="L28" s="100"/>
      <c r="M28" s="137"/>
      <c r="N28" s="137"/>
      <c r="O28" s="137"/>
      <c r="P28" s="137"/>
      <c r="Q28" s="137"/>
      <c r="R28" s="137"/>
      <c r="T28" s="137"/>
      <c r="U28" s="137"/>
    </row>
    <row r="29" spans="1:23" ht="12.75" customHeight="1">
      <c r="A29" s="139"/>
      <c r="B29" s="98"/>
      <c r="C29" s="116">
        <v>12</v>
      </c>
      <c r="D29" s="219">
        <f>ievads!L21</f>
        <v>555732.30000000005</v>
      </c>
      <c r="E29" s="219">
        <f>ievads!M21</f>
        <v>326466.90000000002</v>
      </c>
      <c r="F29" s="99"/>
      <c r="G29" s="99"/>
      <c r="H29" s="99"/>
      <c r="I29" s="99"/>
      <c r="J29" s="99"/>
      <c r="K29" s="229"/>
      <c r="L29" s="100"/>
      <c r="M29" s="137"/>
      <c r="N29" s="137"/>
      <c r="O29" s="137"/>
      <c r="P29" s="137"/>
      <c r="Q29" s="137"/>
      <c r="R29" s="137"/>
      <c r="T29" s="137"/>
      <c r="U29" s="137"/>
    </row>
    <row r="30" spans="1:23" ht="12.75" customHeight="1">
      <c r="A30" s="139"/>
      <c r="B30" s="98"/>
      <c r="C30" s="116">
        <v>13</v>
      </c>
      <c r="D30" s="219">
        <f>ievads!L22</f>
        <v>555758.19999999995</v>
      </c>
      <c r="E30" s="219">
        <f>ievads!M22</f>
        <v>326419.40000000002</v>
      </c>
      <c r="F30" s="99"/>
      <c r="G30" s="99"/>
      <c r="H30" s="99"/>
      <c r="I30" s="99"/>
      <c r="J30" s="99"/>
      <c r="K30" s="229"/>
      <c r="L30" s="100"/>
      <c r="M30" s="137"/>
      <c r="N30" s="137"/>
      <c r="O30" s="137"/>
      <c r="P30" s="137"/>
      <c r="Q30" s="137"/>
      <c r="R30" s="137"/>
      <c r="T30" s="137"/>
      <c r="U30" s="137"/>
    </row>
    <row r="31" spans="1:23" ht="12.75" customHeight="1">
      <c r="A31" s="139"/>
      <c r="B31" s="98"/>
      <c r="C31" s="116">
        <v>14</v>
      </c>
      <c r="D31" s="219">
        <f>ievads!L23</f>
        <v>555748.1</v>
      </c>
      <c r="E31" s="219">
        <f>ievads!M23</f>
        <v>326397.59999999998</v>
      </c>
      <c r="F31" s="99"/>
      <c r="G31" s="99"/>
      <c r="H31" s="99"/>
      <c r="I31" s="99"/>
      <c r="J31" s="99"/>
      <c r="K31" s="229"/>
      <c r="L31" s="100"/>
      <c r="M31" s="137"/>
      <c r="N31" s="137"/>
      <c r="O31" s="137"/>
      <c r="P31" s="137"/>
      <c r="Q31" s="137"/>
      <c r="R31" s="137"/>
      <c r="T31" s="137"/>
      <c r="U31" s="137"/>
    </row>
    <row r="32" spans="1:23" ht="12.75" customHeight="1">
      <c r="A32" s="139"/>
      <c r="B32" s="98"/>
      <c r="C32" s="116">
        <v>15</v>
      </c>
      <c r="D32" s="219">
        <f>ievads!L24</f>
        <v>555779.30000000005</v>
      </c>
      <c r="E32" s="219">
        <f>ievads!M24</f>
        <v>326375.5</v>
      </c>
      <c r="F32" s="99"/>
      <c r="G32" s="99"/>
      <c r="H32" s="99"/>
      <c r="I32" s="99"/>
      <c r="J32" s="99"/>
      <c r="K32" s="229"/>
      <c r="L32" s="100"/>
      <c r="M32" s="137"/>
      <c r="N32" s="137"/>
      <c r="O32" s="137"/>
      <c r="P32" s="137"/>
      <c r="Q32" s="137"/>
      <c r="R32" s="137"/>
      <c r="T32" s="137"/>
      <c r="U32" s="137"/>
    </row>
    <row r="33" spans="1:21" ht="12.75" customHeight="1">
      <c r="A33" s="139"/>
      <c r="B33" s="98"/>
      <c r="C33" s="116">
        <v>16</v>
      </c>
      <c r="D33" s="219">
        <f>ievads!L25</f>
        <v>555798.5</v>
      </c>
      <c r="E33" s="219">
        <f>ievads!M25</f>
        <v>326364.90000000002</v>
      </c>
      <c r="F33" s="99"/>
      <c r="G33" s="99"/>
      <c r="H33" s="99"/>
      <c r="I33" s="99"/>
      <c r="J33" s="99"/>
      <c r="K33" s="229"/>
      <c r="L33" s="100"/>
      <c r="M33" s="137"/>
      <c r="N33" s="137"/>
      <c r="O33" s="137"/>
      <c r="P33" s="137"/>
      <c r="Q33" s="137"/>
      <c r="R33" s="137"/>
      <c r="T33" s="137"/>
      <c r="U33" s="137"/>
    </row>
    <row r="34" spans="1:21" ht="12.75" customHeight="1">
      <c r="A34" s="139"/>
      <c r="B34" s="98"/>
      <c r="C34" s="116">
        <v>17</v>
      </c>
      <c r="D34" s="219">
        <f>ievads!L26</f>
        <v>555822</v>
      </c>
      <c r="E34" s="219">
        <f>ievads!M26</f>
        <v>326360.8</v>
      </c>
      <c r="F34" s="99" t="s">
        <v>205</v>
      </c>
      <c r="G34" s="99"/>
      <c r="H34" s="99"/>
      <c r="I34" s="99"/>
      <c r="J34" s="99"/>
      <c r="K34" s="229"/>
      <c r="L34" s="100"/>
      <c r="M34" s="137"/>
      <c r="N34" s="137"/>
      <c r="O34" s="137"/>
      <c r="P34" s="137"/>
      <c r="Q34" s="137"/>
      <c r="R34" s="137"/>
      <c r="T34" s="137"/>
      <c r="U34" s="137"/>
    </row>
    <row r="35" spans="1:21" ht="12.75" customHeight="1">
      <c r="A35" s="139"/>
      <c r="B35" s="98"/>
      <c r="C35" s="116">
        <v>18</v>
      </c>
      <c r="D35" s="219">
        <f>ievads!L27</f>
        <v>555845.1</v>
      </c>
      <c r="E35" s="219">
        <f>ievads!M27</f>
        <v>326356.8</v>
      </c>
      <c r="F35" s="197" t="s">
        <v>204</v>
      </c>
      <c r="G35" s="288" t="s">
        <v>211</v>
      </c>
      <c r="H35" s="289"/>
      <c r="I35" s="275" t="s">
        <v>208</v>
      </c>
      <c r="J35" s="275"/>
      <c r="K35" s="275"/>
      <c r="L35" s="100"/>
      <c r="M35" s="137"/>
      <c r="N35" s="137"/>
      <c r="O35" s="137"/>
      <c r="P35" s="137"/>
      <c r="Q35" s="137"/>
      <c r="R35" s="137"/>
      <c r="T35" s="137"/>
      <c r="U35" s="137"/>
    </row>
    <row r="36" spans="1:21" ht="12.75" customHeight="1">
      <c r="A36" s="139"/>
      <c r="B36" s="98"/>
      <c r="C36" s="116">
        <v>19</v>
      </c>
      <c r="D36" s="219">
        <f>ievads!L28</f>
        <v>555857.30000000005</v>
      </c>
      <c r="E36" s="219">
        <f>ievads!M28</f>
        <v>326335.3</v>
      </c>
      <c r="F36" s="197">
        <v>1</v>
      </c>
      <c r="G36" s="268"/>
      <c r="H36" s="268"/>
      <c r="I36" s="268"/>
      <c r="J36" s="268"/>
      <c r="K36" s="268"/>
      <c r="L36" s="100"/>
      <c r="M36" s="137"/>
      <c r="N36" s="137"/>
      <c r="O36" s="137"/>
      <c r="P36" s="137"/>
      <c r="Q36" s="137"/>
      <c r="R36" s="137"/>
      <c r="T36" s="137"/>
      <c r="U36" s="137"/>
    </row>
    <row r="37" spans="1:21" ht="12.75" customHeight="1">
      <c r="A37" s="139"/>
      <c r="B37" s="98"/>
      <c r="C37" s="116">
        <v>20</v>
      </c>
      <c r="D37" s="219">
        <f>ievads!L29</f>
        <v>555879.6</v>
      </c>
      <c r="E37" s="219">
        <f>ievads!M29</f>
        <v>326320.59999999998</v>
      </c>
      <c r="F37" s="196">
        <v>2</v>
      </c>
      <c r="G37" s="268"/>
      <c r="H37" s="268"/>
      <c r="I37" s="268"/>
      <c r="J37" s="268"/>
      <c r="K37" s="268"/>
      <c r="L37" s="128"/>
      <c r="M37" s="137"/>
      <c r="N37" s="137"/>
      <c r="O37" s="137"/>
      <c r="P37" s="137"/>
      <c r="Q37" s="137"/>
      <c r="R37" s="137"/>
      <c r="T37" s="137"/>
      <c r="U37" s="137"/>
    </row>
    <row r="38" spans="1:21" ht="12.75" customHeight="1">
      <c r="A38" s="139"/>
      <c r="B38" s="98"/>
      <c r="C38" s="116">
        <v>21</v>
      </c>
      <c r="D38" s="219">
        <f>ievads!L30</f>
        <v>555898.5</v>
      </c>
      <c r="E38" s="219">
        <f>ievads!M30</f>
        <v>326286</v>
      </c>
      <c r="F38" s="197"/>
      <c r="G38" s="268"/>
      <c r="H38" s="268"/>
      <c r="I38" s="268"/>
      <c r="J38" s="268"/>
      <c r="K38" s="268"/>
      <c r="L38" s="128"/>
      <c r="M38" s="137"/>
      <c r="N38" s="137"/>
      <c r="O38" s="137"/>
      <c r="P38" s="137"/>
      <c r="Q38" s="137"/>
      <c r="R38" s="137"/>
      <c r="T38" s="137"/>
      <c r="U38" s="137"/>
    </row>
    <row r="39" spans="1:21" ht="12.75" customHeight="1">
      <c r="A39" s="139"/>
      <c r="B39" s="98"/>
      <c r="C39" s="116">
        <v>22</v>
      </c>
      <c r="D39" s="219">
        <f>ievads!L31</f>
        <v>555897.59999999998</v>
      </c>
      <c r="E39" s="219">
        <f>ievads!M31</f>
        <v>326269.7</v>
      </c>
      <c r="F39" s="121"/>
      <c r="G39" s="111"/>
      <c r="H39" s="111"/>
      <c r="I39" s="111"/>
      <c r="J39" s="111"/>
      <c r="K39" s="236"/>
      <c r="L39" s="128"/>
      <c r="M39" s="273" t="s">
        <v>41</v>
      </c>
      <c r="N39" s="269"/>
      <c r="O39" s="269"/>
      <c r="P39" s="269">
        <f>SQRT(ievads!BG2)*0.1</f>
        <v>0.1992145577010011</v>
      </c>
      <c r="Q39" s="269"/>
      <c r="R39" s="270"/>
      <c r="T39" s="137"/>
      <c r="U39" s="137"/>
    </row>
    <row r="40" spans="1:21" ht="12.75" customHeight="1">
      <c r="A40" s="139"/>
      <c r="B40" s="98"/>
      <c r="C40" s="116">
        <v>23</v>
      </c>
      <c r="D40" s="219">
        <f>ievads!L32</f>
        <v>555894.6</v>
      </c>
      <c r="E40" s="219">
        <f>ievads!M32</f>
        <v>326246.59999999998</v>
      </c>
      <c r="F40" s="285" t="s">
        <v>199</v>
      </c>
      <c r="G40" s="286"/>
      <c r="H40" s="286"/>
      <c r="I40" s="286"/>
      <c r="J40" s="286"/>
      <c r="K40" s="286"/>
      <c r="L40" s="287"/>
      <c r="M40" s="172"/>
      <c r="N40" s="173"/>
      <c r="O40" s="173"/>
      <c r="P40" s="173"/>
      <c r="Q40" s="156"/>
      <c r="R40" s="157"/>
      <c r="T40" s="137"/>
      <c r="U40" s="137"/>
    </row>
    <row r="41" spans="1:21" ht="12.75" customHeight="1">
      <c r="A41" s="139"/>
      <c r="B41" s="98"/>
      <c r="C41" s="116">
        <v>24</v>
      </c>
      <c r="D41" s="219">
        <f>ievads!L33</f>
        <v>555919.6</v>
      </c>
      <c r="E41" s="219">
        <f>ievads!M33</f>
        <v>326233.3</v>
      </c>
      <c r="F41" s="285"/>
      <c r="G41" s="286"/>
      <c r="H41" s="286"/>
      <c r="I41" s="286"/>
      <c r="J41" s="286"/>
      <c r="K41" s="286"/>
      <c r="L41" s="287"/>
      <c r="M41" s="271" t="s">
        <v>43</v>
      </c>
      <c r="N41" s="272"/>
      <c r="O41" s="272"/>
      <c r="P41" s="176">
        <f>K14-P39</f>
        <v>3.7694294422995482</v>
      </c>
      <c r="Q41" s="170" t="s">
        <v>42</v>
      </c>
      <c r="R41" s="171">
        <f>K14+P39</f>
        <v>4.1678585577015506</v>
      </c>
      <c r="T41" s="137"/>
      <c r="U41" s="137"/>
    </row>
    <row r="42" spans="1:21" ht="12.75" customHeight="1">
      <c r="A42" s="139"/>
      <c r="B42" s="98"/>
      <c r="C42" s="116">
        <v>25</v>
      </c>
      <c r="D42" s="219">
        <f>ievads!L34</f>
        <v>555952</v>
      </c>
      <c r="E42" s="219">
        <f>ievads!M34</f>
        <v>326227.8</v>
      </c>
      <c r="F42" s="285"/>
      <c r="G42" s="286"/>
      <c r="H42" s="286"/>
      <c r="I42" s="286"/>
      <c r="J42" s="286"/>
      <c r="K42" s="286"/>
      <c r="L42" s="287"/>
      <c r="M42" s="174"/>
      <c r="N42" s="175"/>
      <c r="O42" s="175"/>
      <c r="P42" s="176"/>
      <c r="Q42" s="175"/>
      <c r="R42" s="177"/>
      <c r="T42" s="137"/>
      <c r="U42" s="137"/>
    </row>
    <row r="43" spans="1:21" ht="12.75" customHeight="1">
      <c r="A43" s="139"/>
      <c r="B43" s="98"/>
      <c r="C43" s="116">
        <v>26</v>
      </c>
      <c r="D43" s="219">
        <f>ievads!L35</f>
        <v>555988.19999999995</v>
      </c>
      <c r="E43" s="219">
        <f>ievads!M35</f>
        <v>326227.8</v>
      </c>
      <c r="F43" s="122" t="s">
        <v>200</v>
      </c>
      <c r="G43" s="121"/>
      <c r="H43" s="121"/>
      <c r="I43" s="121"/>
      <c r="J43" s="121"/>
      <c r="K43" s="237"/>
      <c r="L43" s="100"/>
      <c r="M43" s="158"/>
      <c r="N43" s="159"/>
      <c r="O43" s="159"/>
      <c r="P43" s="159"/>
      <c r="Q43" s="159"/>
      <c r="R43" s="160"/>
      <c r="T43" s="137"/>
      <c r="U43" s="137"/>
    </row>
    <row r="44" spans="1:21" ht="12.75" customHeight="1">
      <c r="A44" s="139"/>
      <c r="B44" s="98"/>
      <c r="C44" s="116">
        <v>27</v>
      </c>
      <c r="D44" s="219">
        <f>ievads!L36</f>
        <v>555997.6</v>
      </c>
      <c r="E44" s="219">
        <f>ievads!M36</f>
        <v>326241.8</v>
      </c>
      <c r="F44" s="279"/>
      <c r="G44" s="280"/>
      <c r="H44" s="280"/>
      <c r="I44" s="280"/>
      <c r="J44" s="280"/>
      <c r="K44" s="280"/>
      <c r="L44" s="281"/>
      <c r="M44" s="137"/>
      <c r="N44" s="146"/>
      <c r="O44" s="146"/>
      <c r="P44" s="137"/>
      <c r="Q44" s="137"/>
      <c r="R44" s="137"/>
      <c r="T44" s="137"/>
      <c r="U44" s="137"/>
    </row>
    <row r="45" spans="1:21" ht="12.75" customHeight="1">
      <c r="A45" s="139"/>
      <c r="B45" s="98"/>
      <c r="C45" s="116">
        <v>28</v>
      </c>
      <c r="D45" s="219">
        <f>ievads!L37</f>
        <v>556008</v>
      </c>
      <c r="E45" s="219">
        <f>ievads!M37</f>
        <v>326286.3</v>
      </c>
      <c r="F45" s="274" t="s">
        <v>44</v>
      </c>
      <c r="G45" s="274"/>
      <c r="H45" s="274"/>
      <c r="I45" s="274"/>
      <c r="J45" s="274"/>
      <c r="K45" s="274"/>
      <c r="L45" s="100"/>
      <c r="M45" s="137"/>
      <c r="N45" s="146"/>
      <c r="O45" s="146"/>
      <c r="P45" s="137"/>
      <c r="Q45" s="137"/>
      <c r="R45" s="137"/>
      <c r="T45" s="137"/>
      <c r="U45" s="137"/>
    </row>
    <row r="46" spans="1:21" ht="12.75" customHeight="1">
      <c r="A46" s="139"/>
      <c r="B46" s="98"/>
      <c r="C46" s="116">
        <v>29</v>
      </c>
      <c r="D46" s="219">
        <f>ievads!L38</f>
        <v>556021.19999999995</v>
      </c>
      <c r="E46" s="219">
        <f>ievads!M38</f>
        <v>326287.59999999998</v>
      </c>
      <c r="F46" s="129" t="s">
        <v>39</v>
      </c>
      <c r="G46" s="293"/>
      <c r="H46" s="293"/>
      <c r="I46" s="293"/>
      <c r="J46" s="293"/>
      <c r="K46" s="293"/>
      <c r="L46" s="294"/>
      <c r="M46" s="137"/>
      <c r="N46" s="146"/>
      <c r="O46" s="146"/>
      <c r="P46" s="137"/>
      <c r="Q46" s="137"/>
      <c r="R46" s="137"/>
      <c r="T46" s="137"/>
      <c r="U46" s="137"/>
    </row>
    <row r="47" spans="1:21" ht="12.75" customHeight="1">
      <c r="A47" s="139"/>
      <c r="B47" s="98"/>
      <c r="C47" s="116">
        <v>30</v>
      </c>
      <c r="D47" s="219">
        <f>ievads!L39</f>
        <v>556007.5</v>
      </c>
      <c r="E47" s="219">
        <f>ievads!M39</f>
        <v>326229.59999999998</v>
      </c>
      <c r="F47" s="121"/>
      <c r="G47" s="121"/>
      <c r="H47" s="121"/>
      <c r="I47" s="121"/>
      <c r="J47" s="121"/>
      <c r="K47" s="237"/>
      <c r="L47" s="100"/>
      <c r="M47" s="137"/>
      <c r="N47" s="146"/>
      <c r="O47" s="146"/>
      <c r="P47" s="137"/>
      <c r="Q47" s="137"/>
      <c r="R47" s="137"/>
      <c r="T47" s="137"/>
      <c r="U47" s="137"/>
    </row>
    <row r="48" spans="1:21" ht="12.75" customHeight="1">
      <c r="A48" s="139"/>
      <c r="B48" s="98"/>
      <c r="C48" s="116">
        <v>31</v>
      </c>
      <c r="D48" s="219">
        <f>ievads!L40</f>
        <v>555795.80000000005</v>
      </c>
      <c r="E48" s="219">
        <f>ievads!M40</f>
        <v>326209</v>
      </c>
      <c r="F48" s="121"/>
      <c r="G48" s="99"/>
      <c r="H48" s="99"/>
      <c r="I48" s="99"/>
      <c r="J48" s="99"/>
      <c r="K48" s="229"/>
      <c r="L48" s="100"/>
      <c r="M48" s="137"/>
      <c r="N48" s="278"/>
      <c r="O48" s="278"/>
      <c r="P48" s="137"/>
      <c r="Q48" s="137"/>
      <c r="R48" s="137"/>
      <c r="T48" s="137"/>
      <c r="U48" s="137"/>
    </row>
    <row r="49" spans="1:21" ht="12.75" customHeight="1">
      <c r="A49" s="139"/>
      <c r="B49" s="98"/>
      <c r="C49" s="116">
        <v>32</v>
      </c>
      <c r="D49" s="219">
        <f>ievads!L41</f>
        <v>0</v>
      </c>
      <c r="E49" s="219">
        <f>ievads!M41</f>
        <v>0</v>
      </c>
      <c r="F49" s="276" t="s">
        <v>212</v>
      </c>
      <c r="G49" s="277"/>
      <c r="H49" s="282" t="s">
        <v>215</v>
      </c>
      <c r="I49" s="282"/>
      <c r="J49" s="282"/>
      <c r="K49" s="282"/>
      <c r="L49" s="283"/>
      <c r="M49" s="137"/>
      <c r="N49" s="278"/>
      <c r="O49" s="278"/>
      <c r="P49" s="137"/>
      <c r="Q49" s="137"/>
      <c r="T49" s="137"/>
      <c r="U49" s="137"/>
    </row>
    <row r="50" spans="1:21" ht="12.75" customHeight="1">
      <c r="A50" s="139"/>
      <c r="B50" s="98"/>
      <c r="C50" s="116">
        <v>33</v>
      </c>
      <c r="D50" s="219">
        <f>ievads!L42</f>
        <v>0</v>
      </c>
      <c r="E50" s="219">
        <f>ievads!M42</f>
        <v>0</v>
      </c>
      <c r="F50" s="121"/>
      <c r="G50" s="99"/>
      <c r="H50" s="126" t="s">
        <v>44</v>
      </c>
      <c r="I50" s="126"/>
      <c r="J50" s="126"/>
      <c r="K50" s="238"/>
      <c r="L50" s="127"/>
      <c r="M50" s="137"/>
      <c r="N50" s="147"/>
      <c r="O50" s="147"/>
      <c r="P50" s="137"/>
      <c r="Q50" s="137"/>
      <c r="T50" s="137"/>
      <c r="U50" s="137"/>
    </row>
    <row r="51" spans="1:21" ht="12.75" customHeight="1">
      <c r="A51" s="139"/>
      <c r="B51" s="98"/>
      <c r="C51" s="101"/>
      <c r="D51" s="216"/>
      <c r="E51" s="216"/>
      <c r="F51" s="123" t="s">
        <v>39</v>
      </c>
      <c r="G51" s="199"/>
      <c r="H51" s="199" t="s">
        <v>220</v>
      </c>
      <c r="I51" s="199"/>
      <c r="J51" s="199"/>
      <c r="K51" s="239"/>
      <c r="L51" s="200"/>
      <c r="M51" s="137" t="s">
        <v>198</v>
      </c>
      <c r="N51" s="148"/>
      <c r="O51" s="149"/>
      <c r="P51" s="137"/>
      <c r="Q51" s="137"/>
      <c r="T51" s="137"/>
      <c r="U51" s="137"/>
    </row>
    <row r="52" spans="1:21" ht="12.75" customHeight="1">
      <c r="A52" s="139"/>
      <c r="B52" s="124"/>
      <c r="C52" s="266"/>
      <c r="D52" s="266"/>
      <c r="E52" s="266"/>
      <c r="F52" s="266"/>
      <c r="G52" s="266"/>
      <c r="H52" s="266"/>
      <c r="I52" s="266"/>
      <c r="J52" s="266"/>
      <c r="K52" s="266"/>
      <c r="L52" s="267"/>
      <c r="M52" s="137"/>
      <c r="N52" s="137"/>
      <c r="O52" s="137"/>
      <c r="P52" s="137"/>
      <c r="Q52" s="137"/>
      <c r="T52" s="137"/>
      <c r="U52" s="137"/>
    </row>
    <row r="53" spans="1:21" ht="12.75" hidden="1" customHeight="1">
      <c r="A53" s="139"/>
      <c r="B53" s="99"/>
      <c r="C53" s="198"/>
      <c r="D53" s="220"/>
      <c r="E53" s="220"/>
      <c r="F53" s="198"/>
      <c r="G53" s="198"/>
      <c r="H53" s="198"/>
      <c r="I53" s="198"/>
      <c r="J53" s="198"/>
      <c r="K53" s="240"/>
      <c r="L53" s="198"/>
      <c r="M53" s="137"/>
      <c r="N53" s="137"/>
      <c r="O53" s="137"/>
      <c r="P53" s="137"/>
      <c r="Q53" s="137"/>
      <c r="T53" s="137"/>
      <c r="U53" s="137"/>
    </row>
    <row r="54" spans="1:21" ht="12.75" hidden="1" customHeight="1">
      <c r="A54" s="139"/>
      <c r="B54" s="99"/>
      <c r="C54" s="198"/>
      <c r="D54" s="220"/>
      <c r="E54" s="220"/>
      <c r="F54" s="198"/>
      <c r="G54" s="198"/>
      <c r="H54" s="198"/>
      <c r="I54" s="198"/>
      <c r="J54" s="198"/>
      <c r="K54" s="240"/>
      <c r="L54" s="198"/>
      <c r="M54" s="137"/>
      <c r="N54" s="137"/>
      <c r="O54" s="137"/>
      <c r="P54" s="137"/>
      <c r="Q54" s="137"/>
      <c r="T54" s="137"/>
      <c r="U54" s="137"/>
    </row>
    <row r="55" spans="1:21" ht="12.75" hidden="1" customHeight="1">
      <c r="A55" s="139"/>
      <c r="B55" s="150"/>
      <c r="C55" s="150"/>
      <c r="D55" s="221"/>
      <c r="E55" s="221"/>
      <c r="F55" s="137"/>
      <c r="M55" s="139"/>
      <c r="N55" s="137"/>
      <c r="O55" s="137"/>
      <c r="P55" s="137"/>
      <c r="Q55" s="137"/>
      <c r="R55" s="137"/>
      <c r="T55" s="137"/>
      <c r="U55" s="137"/>
    </row>
    <row r="56" spans="1:21" ht="12.75" hidden="1" customHeight="1">
      <c r="A56" s="139"/>
      <c r="B56" s="150"/>
      <c r="C56" s="150"/>
      <c r="D56" s="221"/>
      <c r="E56" s="221"/>
      <c r="F56" s="137"/>
      <c r="M56" s="139"/>
      <c r="N56" s="137"/>
      <c r="O56" s="137"/>
      <c r="P56" s="137"/>
      <c r="Q56" s="137"/>
      <c r="R56" s="137"/>
      <c r="T56" s="137"/>
      <c r="U56" s="137"/>
    </row>
    <row r="57" spans="1:21" ht="12.75" hidden="1" customHeight="1">
      <c r="A57" s="139"/>
      <c r="B57" s="150"/>
      <c r="C57" s="150"/>
      <c r="D57" s="221"/>
      <c r="E57" s="221"/>
      <c r="F57" s="137"/>
      <c r="M57" s="139"/>
      <c r="N57" s="137"/>
      <c r="O57" s="137"/>
      <c r="P57" s="137"/>
      <c r="Q57" s="137"/>
      <c r="R57" s="137"/>
      <c r="T57" s="137"/>
      <c r="U57" s="137"/>
    </row>
    <row r="58" spans="1:21" ht="12.75" hidden="1" customHeight="1">
      <c r="A58" s="139"/>
      <c r="B58" s="150"/>
      <c r="C58" s="150"/>
      <c r="D58" s="221"/>
      <c r="E58" s="221"/>
      <c r="F58" s="137"/>
      <c r="M58" s="137"/>
      <c r="N58" s="137"/>
      <c r="O58" s="137"/>
    </row>
    <row r="59" spans="1:21" ht="12.75" hidden="1" customHeight="1">
      <c r="A59" s="139"/>
      <c r="B59" s="150"/>
      <c r="C59" s="150"/>
      <c r="D59" s="221"/>
      <c r="E59" s="221"/>
      <c r="F59" s="137"/>
      <c r="M59" s="137"/>
      <c r="N59" s="137"/>
      <c r="O59" s="137"/>
    </row>
    <row r="60" spans="1:21" ht="12.75" hidden="1" customHeight="1">
      <c r="A60" s="139"/>
      <c r="B60" s="150"/>
      <c r="C60" s="150"/>
      <c r="D60" s="221"/>
      <c r="E60" s="221"/>
      <c r="F60" s="137"/>
      <c r="G60" s="137"/>
      <c r="H60" s="137"/>
      <c r="I60" s="137"/>
      <c r="J60" s="137"/>
      <c r="K60" s="242"/>
      <c r="L60" s="137"/>
      <c r="M60" s="137"/>
      <c r="N60" s="137"/>
      <c r="O60" s="137"/>
    </row>
    <row r="61" spans="1:21" ht="12.75" hidden="1" customHeight="1">
      <c r="A61" s="139"/>
      <c r="B61" s="150"/>
      <c r="C61" s="150"/>
      <c r="D61" s="221"/>
      <c r="E61" s="221"/>
      <c r="F61" s="137"/>
      <c r="G61" s="137"/>
      <c r="H61" s="137"/>
      <c r="I61" s="137"/>
      <c r="J61" s="137"/>
      <c r="K61" s="242"/>
      <c r="L61" s="137"/>
      <c r="M61" s="137"/>
      <c r="N61" s="137"/>
      <c r="O61" s="137"/>
    </row>
    <row r="62" spans="1:21" ht="12.75" hidden="1" customHeight="1">
      <c r="A62" s="139"/>
      <c r="B62" s="150"/>
      <c r="C62" s="150"/>
      <c r="D62" s="221"/>
      <c r="E62" s="221"/>
      <c r="F62" s="137"/>
      <c r="G62" s="137"/>
      <c r="H62" s="137"/>
      <c r="I62" s="137"/>
      <c r="J62" s="137"/>
      <c r="K62" s="242"/>
      <c r="L62" s="137"/>
      <c r="M62" s="137"/>
      <c r="N62" s="137"/>
      <c r="O62" s="137"/>
      <c r="T62" s="152"/>
    </row>
    <row r="63" spans="1:21" ht="12.75" hidden="1" customHeight="1">
      <c r="A63" s="139"/>
      <c r="B63" s="150"/>
      <c r="C63" s="150"/>
      <c r="D63" s="221"/>
      <c r="E63" s="221"/>
      <c r="F63" s="137"/>
      <c r="G63" s="137"/>
      <c r="H63" s="137"/>
      <c r="I63" s="137"/>
      <c r="J63" s="137"/>
      <c r="K63" s="242"/>
      <c r="L63" s="137"/>
      <c r="M63" s="137"/>
      <c r="N63" s="137"/>
      <c r="O63" s="137"/>
    </row>
    <row r="64" spans="1:21" ht="12.75" hidden="1" customHeight="1">
      <c r="A64" s="139"/>
      <c r="B64" s="150"/>
      <c r="C64" s="150"/>
      <c r="D64" s="221"/>
      <c r="E64" s="221"/>
      <c r="F64" s="137"/>
      <c r="G64" s="137"/>
      <c r="H64" s="137"/>
      <c r="I64" s="137"/>
      <c r="J64" s="137"/>
      <c r="K64" s="242"/>
      <c r="L64" s="137"/>
      <c r="M64" s="137"/>
      <c r="N64" s="137"/>
      <c r="O64" s="137"/>
    </row>
    <row r="65" spans="1:19" ht="12.75" hidden="1" customHeight="1">
      <c r="A65" s="139"/>
      <c r="B65" s="150"/>
      <c r="C65" s="150"/>
      <c r="D65" s="221"/>
      <c r="E65" s="221"/>
      <c r="F65" s="137"/>
      <c r="G65" s="137"/>
      <c r="H65" s="137"/>
      <c r="I65" s="137"/>
      <c r="J65" s="137"/>
      <c r="K65" s="242"/>
      <c r="L65" s="137"/>
      <c r="M65" s="137"/>
      <c r="N65" s="137"/>
      <c r="O65" s="137"/>
    </row>
    <row r="66" spans="1:19" ht="12.75" hidden="1" customHeight="1">
      <c r="A66" s="139"/>
      <c r="B66" s="150"/>
      <c r="C66" s="150"/>
      <c r="D66" s="221"/>
      <c r="E66" s="221"/>
      <c r="F66" s="137"/>
      <c r="G66" s="137"/>
      <c r="H66" s="137"/>
      <c r="I66" s="137"/>
      <c r="J66" s="137"/>
      <c r="K66" s="242"/>
      <c r="L66" s="137"/>
      <c r="M66" s="137"/>
      <c r="N66" s="137"/>
      <c r="O66" s="137"/>
    </row>
    <row r="67" spans="1:19" ht="12.75" hidden="1" customHeight="1">
      <c r="A67" s="139"/>
      <c r="B67" s="150"/>
      <c r="C67" s="161"/>
      <c r="D67" s="222"/>
      <c r="E67" s="222"/>
      <c r="F67" s="162"/>
      <c r="G67" s="162"/>
      <c r="H67" s="162"/>
      <c r="I67" s="162"/>
      <c r="J67" s="162"/>
      <c r="K67" s="243"/>
      <c r="L67" s="162"/>
      <c r="M67" s="162"/>
      <c r="N67" s="162"/>
      <c r="O67" s="162"/>
      <c r="P67" s="163"/>
      <c r="Q67" s="163"/>
      <c r="R67" s="163"/>
    </row>
    <row r="68" spans="1:19" hidden="1">
      <c r="A68" s="139"/>
      <c r="B68" s="150"/>
      <c r="C68" s="161"/>
      <c r="D68" s="222"/>
      <c r="E68" s="222"/>
      <c r="F68" s="162"/>
      <c r="G68" s="162"/>
      <c r="H68" s="162"/>
      <c r="I68" s="162"/>
      <c r="J68" s="162"/>
      <c r="K68" s="243"/>
      <c r="L68" s="162"/>
      <c r="M68" s="162"/>
      <c r="N68" s="162">
        <v>63</v>
      </c>
      <c r="O68" s="162"/>
      <c r="P68" s="163"/>
      <c r="Q68" s="163"/>
      <c r="R68" s="163"/>
    </row>
    <row r="69" spans="1:19" ht="13.5" hidden="1" customHeight="1">
      <c r="A69" s="139"/>
      <c r="B69" s="150"/>
      <c r="C69" s="161"/>
      <c r="D69" s="222"/>
      <c r="E69" s="222"/>
      <c r="F69" s="162"/>
      <c r="G69" s="162"/>
      <c r="H69" s="162"/>
      <c r="I69" s="162"/>
      <c r="J69" s="162"/>
      <c r="K69" s="243"/>
      <c r="L69" s="162"/>
      <c r="M69" s="162"/>
      <c r="N69" s="162"/>
      <c r="O69" s="162"/>
      <c r="P69" s="163"/>
      <c r="Q69" s="163"/>
      <c r="R69" s="163"/>
    </row>
    <row r="70" spans="1:19" hidden="1">
      <c r="A70" s="139"/>
      <c r="B70" s="150"/>
      <c r="C70" s="161">
        <v>2</v>
      </c>
      <c r="D70" s="222"/>
      <c r="E70" s="222"/>
      <c r="F70" s="162"/>
      <c r="G70" s="162"/>
      <c r="H70" s="162"/>
      <c r="I70" s="163">
        <v>8</v>
      </c>
      <c r="J70" s="163"/>
      <c r="K70" s="243"/>
      <c r="L70" s="162"/>
      <c r="M70" s="162"/>
      <c r="N70" s="162"/>
      <c r="O70" s="162"/>
      <c r="P70" s="163"/>
      <c r="Q70" s="163"/>
      <c r="R70" s="163"/>
    </row>
    <row r="71" spans="1:19" ht="12.75" hidden="1" customHeight="1">
      <c r="A71" s="151"/>
      <c r="B71" s="150"/>
      <c r="C71" s="161"/>
      <c r="D71" s="222"/>
      <c r="E71" s="222"/>
      <c r="F71" s="162"/>
      <c r="G71" s="162"/>
      <c r="H71" s="162"/>
      <c r="I71" s="162"/>
      <c r="J71" s="162"/>
      <c r="K71" s="243"/>
      <c r="L71" s="163"/>
      <c r="M71" s="163"/>
      <c r="N71" s="162"/>
      <c r="O71" s="162"/>
      <c r="P71" s="163"/>
      <c r="Q71" s="163"/>
      <c r="R71" s="163"/>
    </row>
    <row r="72" spans="1:19" hidden="1">
      <c r="B72" s="137"/>
      <c r="C72" s="164"/>
      <c r="D72" s="223"/>
      <c r="E72" s="223"/>
      <c r="F72" s="162"/>
      <c r="G72" s="162"/>
      <c r="H72" s="162"/>
      <c r="I72" s="162"/>
      <c r="J72" s="162"/>
      <c r="K72" s="243"/>
      <c r="L72" s="162"/>
      <c r="M72" s="162"/>
      <c r="N72" s="162">
        <v>42</v>
      </c>
      <c r="O72" s="162"/>
      <c r="P72" s="163">
        <v>20</v>
      </c>
      <c r="Q72" s="163"/>
      <c r="R72" s="163"/>
    </row>
    <row r="73" spans="1:19" hidden="1">
      <c r="B73" s="137"/>
      <c r="C73" s="164"/>
      <c r="D73" s="223"/>
      <c r="E73" s="223"/>
      <c r="F73" s="162"/>
      <c r="G73" s="162"/>
      <c r="H73" s="162"/>
      <c r="I73" s="162"/>
      <c r="J73" s="162"/>
      <c r="K73" s="243"/>
      <c r="L73" s="162"/>
      <c r="M73" s="162"/>
      <c r="N73" s="162">
        <v>104</v>
      </c>
      <c r="O73" s="162"/>
      <c r="P73" s="163"/>
      <c r="Q73" s="163"/>
      <c r="R73" s="163"/>
    </row>
    <row r="74" spans="1:19" hidden="1">
      <c r="C74" s="165">
        <v>3</v>
      </c>
      <c r="D74" s="224"/>
      <c r="E74" s="224"/>
      <c r="F74" s="163"/>
      <c r="G74" s="163"/>
      <c r="H74" s="163"/>
      <c r="I74" s="163">
        <v>3</v>
      </c>
      <c r="J74" s="163"/>
      <c r="K74" s="244"/>
      <c r="L74" s="162"/>
      <c r="M74" s="162"/>
      <c r="N74" s="163">
        <v>63</v>
      </c>
      <c r="O74" s="163" t="str">
        <f>LOOKUP(N74,N75:N184,O75:O184)</f>
        <v>Mālpils</v>
      </c>
      <c r="P74" s="163"/>
      <c r="Q74" s="163"/>
      <c r="R74" s="163"/>
    </row>
    <row r="75" spans="1:19" hidden="1">
      <c r="C75" s="165">
        <v>1</v>
      </c>
      <c r="D75" s="224"/>
      <c r="E75" s="224"/>
      <c r="F75" s="163"/>
      <c r="G75" s="163"/>
      <c r="H75" s="163"/>
      <c r="I75" s="163">
        <v>6</v>
      </c>
      <c r="J75" s="166"/>
      <c r="K75" s="244"/>
      <c r="L75" s="162"/>
      <c r="M75" s="162"/>
      <c r="N75" s="163">
        <v>1</v>
      </c>
      <c r="O75" s="163"/>
      <c r="P75" s="163"/>
      <c r="Q75" s="163"/>
      <c r="R75" s="162"/>
      <c r="S75" s="137"/>
    </row>
    <row r="76" spans="1:19" ht="15.75" hidden="1">
      <c r="C76" s="167">
        <v>2</v>
      </c>
      <c r="D76" s="225" t="str">
        <f>LOOKUP(C76,C77:C95,D77:D95)</f>
        <v>Kailcirte</v>
      </c>
      <c r="E76" s="224"/>
      <c r="F76" s="163"/>
      <c r="G76" s="163"/>
      <c r="H76" s="163"/>
      <c r="I76" s="163">
        <v>8</v>
      </c>
      <c r="J76" s="166" t="str">
        <f ca="1">LOOKUP(I76,I77:I88,J77:J87)</f>
        <v>Rīgas reģionālā</v>
      </c>
      <c r="K76" s="244"/>
      <c r="L76" s="162"/>
      <c r="M76" s="162"/>
      <c r="N76" s="163">
        <v>2</v>
      </c>
      <c r="O76" s="163" t="s">
        <v>186</v>
      </c>
      <c r="P76" s="163">
        <v>13</v>
      </c>
      <c r="Q76" s="163"/>
      <c r="R76" s="162"/>
      <c r="S76" s="137"/>
    </row>
    <row r="77" spans="1:19" ht="15.75" hidden="1">
      <c r="C77" s="167">
        <v>1</v>
      </c>
      <c r="D77" s="225" t="s">
        <v>214</v>
      </c>
      <c r="E77" s="224"/>
      <c r="F77" s="163"/>
      <c r="G77" s="163"/>
      <c r="H77" s="163"/>
      <c r="I77" s="163">
        <v>1</v>
      </c>
      <c r="J77" s="163"/>
      <c r="K77" s="244"/>
      <c r="L77" s="162"/>
      <c r="M77" s="162"/>
      <c r="N77" s="163">
        <v>3</v>
      </c>
      <c r="O77" s="163" t="s">
        <v>114</v>
      </c>
      <c r="P77" s="163">
        <v>13</v>
      </c>
      <c r="Q77" s="163"/>
      <c r="R77" s="162"/>
      <c r="S77" s="155"/>
    </row>
    <row r="78" spans="1:19" ht="15.75" hidden="1">
      <c r="C78" s="167">
        <v>2</v>
      </c>
      <c r="D78" s="225" t="s">
        <v>78</v>
      </c>
      <c r="E78" s="224"/>
      <c r="F78" s="163"/>
      <c r="G78" s="163"/>
      <c r="H78" s="163"/>
      <c r="I78" s="163">
        <v>2</v>
      </c>
      <c r="J78" s="166" t="s">
        <v>64</v>
      </c>
      <c r="K78" s="244"/>
      <c r="L78" s="163"/>
      <c r="M78" s="163"/>
      <c r="N78" s="163">
        <v>4</v>
      </c>
      <c r="O78" s="154" t="s">
        <v>60</v>
      </c>
      <c r="P78" s="163">
        <v>25</v>
      </c>
      <c r="Q78" s="163" t="str">
        <f>LOOKUP(P78,P79:P108,Q79:Q108)</f>
        <v>Smiltenes</v>
      </c>
      <c r="R78" s="162"/>
      <c r="S78" s="155"/>
    </row>
    <row r="79" spans="1:19" ht="15.75" hidden="1">
      <c r="C79" s="167">
        <v>3</v>
      </c>
      <c r="D79" s="225" t="s">
        <v>213</v>
      </c>
      <c r="E79" s="224"/>
      <c r="F79" s="163"/>
      <c r="G79" s="163"/>
      <c r="H79" s="163"/>
      <c r="I79" s="163">
        <v>3</v>
      </c>
      <c r="J79" s="166" t="s">
        <v>65</v>
      </c>
      <c r="K79" s="244"/>
      <c r="L79" s="163"/>
      <c r="M79" s="168"/>
      <c r="N79" s="163">
        <v>5</v>
      </c>
      <c r="O79" s="163" t="s">
        <v>115</v>
      </c>
      <c r="P79" s="163">
        <v>1</v>
      </c>
      <c r="Q79" s="163"/>
      <c r="R79" s="162"/>
      <c r="S79" s="155"/>
    </row>
    <row r="80" spans="1:19" ht="15.75" hidden="1">
      <c r="C80" s="167">
        <v>4</v>
      </c>
      <c r="D80" s="225" t="s">
        <v>77</v>
      </c>
      <c r="E80" s="224"/>
      <c r="F80" s="163"/>
      <c r="G80" s="163"/>
      <c r="H80" s="163"/>
      <c r="I80" s="163">
        <v>4</v>
      </c>
      <c r="J80" s="166" t="s">
        <v>66</v>
      </c>
      <c r="K80" s="244"/>
      <c r="L80" s="163"/>
      <c r="M80" s="163"/>
      <c r="N80" s="163">
        <v>6</v>
      </c>
      <c r="O80" s="163" t="s">
        <v>145</v>
      </c>
      <c r="P80" s="163">
        <v>2</v>
      </c>
      <c r="Q80" s="163" t="s">
        <v>114</v>
      </c>
      <c r="R80" s="162"/>
      <c r="S80" s="155"/>
    </row>
    <row r="81" spans="3:19" ht="15.75" hidden="1">
      <c r="C81" s="167">
        <v>5</v>
      </c>
      <c r="D81" s="225" t="s">
        <v>81</v>
      </c>
      <c r="E81" s="224"/>
      <c r="F81" s="163"/>
      <c r="G81" s="163"/>
      <c r="H81" s="163"/>
      <c r="I81" s="163">
        <v>5</v>
      </c>
      <c r="J81" s="166" t="s">
        <v>68</v>
      </c>
      <c r="K81" s="244"/>
      <c r="L81" s="163"/>
      <c r="M81" s="163"/>
      <c r="N81" s="163">
        <v>7</v>
      </c>
      <c r="O81" s="163" t="s">
        <v>99</v>
      </c>
      <c r="P81" s="163">
        <v>3</v>
      </c>
      <c r="Q81" s="163" t="s">
        <v>122</v>
      </c>
      <c r="R81" s="162"/>
      <c r="S81" s="155"/>
    </row>
    <row r="82" spans="3:19" ht="15.75" hidden="1">
      <c r="C82" s="167">
        <v>6</v>
      </c>
      <c r="D82" s="225" t="s">
        <v>74</v>
      </c>
      <c r="E82" s="224"/>
      <c r="F82" s="163"/>
      <c r="G82" s="163"/>
      <c r="H82" s="163"/>
      <c r="I82" s="163">
        <v>6</v>
      </c>
      <c r="J82" s="166" t="s">
        <v>69</v>
      </c>
      <c r="K82" s="244"/>
      <c r="L82" s="163"/>
      <c r="M82" s="163"/>
      <c r="N82" s="163">
        <v>8</v>
      </c>
      <c r="O82" s="163" t="s">
        <v>122</v>
      </c>
      <c r="P82" s="163">
        <v>4</v>
      </c>
      <c r="Q82" s="163" t="s">
        <v>123</v>
      </c>
      <c r="R82" s="162"/>
      <c r="S82" s="155"/>
    </row>
    <row r="83" spans="3:19" ht="15.75" hidden="1">
      <c r="C83" s="167">
        <v>7</v>
      </c>
      <c r="D83" s="225" t="s">
        <v>80</v>
      </c>
      <c r="E83" s="224"/>
      <c r="F83" s="163"/>
      <c r="G83" s="163"/>
      <c r="H83" s="163"/>
      <c r="I83" s="163">
        <v>7</v>
      </c>
      <c r="J83" s="166" t="s">
        <v>70</v>
      </c>
      <c r="K83" s="244"/>
      <c r="L83" s="163"/>
      <c r="M83" s="163"/>
      <c r="N83" s="163">
        <v>9</v>
      </c>
      <c r="O83" s="163" t="s">
        <v>167</v>
      </c>
      <c r="P83" s="163">
        <v>5</v>
      </c>
      <c r="Q83" s="163" t="s">
        <v>90</v>
      </c>
      <c r="R83" s="162"/>
      <c r="S83" s="155"/>
    </row>
    <row r="84" spans="3:19" ht="15.75" hidden="1">
      <c r="C84" s="167">
        <v>8</v>
      </c>
      <c r="D84" s="225" t="s">
        <v>75</v>
      </c>
      <c r="E84" s="224"/>
      <c r="F84" s="163"/>
      <c r="G84" s="163"/>
      <c r="H84" s="163"/>
      <c r="I84" s="163">
        <v>8</v>
      </c>
      <c r="J84" s="166" t="s">
        <v>71</v>
      </c>
      <c r="K84" s="244"/>
      <c r="L84" s="163"/>
      <c r="M84" s="163"/>
      <c r="N84" s="163">
        <v>10</v>
      </c>
      <c r="O84" s="163" t="s">
        <v>168</v>
      </c>
      <c r="P84" s="163">
        <v>6</v>
      </c>
      <c r="Q84" s="163" t="s">
        <v>117</v>
      </c>
      <c r="R84" s="162"/>
      <c r="S84" s="155"/>
    </row>
    <row r="85" spans="3:19" ht="15.75" hidden="1">
      <c r="C85" s="167">
        <v>9</v>
      </c>
      <c r="D85" s="225" t="s">
        <v>79</v>
      </c>
      <c r="E85" s="224"/>
      <c r="F85" s="163"/>
      <c r="G85" s="163"/>
      <c r="H85" s="163"/>
      <c r="I85" s="163">
        <v>9</v>
      </c>
      <c r="J85" s="166" t="s">
        <v>50</v>
      </c>
      <c r="K85" s="244"/>
      <c r="L85" s="163"/>
      <c r="M85" s="163"/>
      <c r="N85" s="163">
        <v>11</v>
      </c>
      <c r="O85" s="163" t="s">
        <v>116</v>
      </c>
      <c r="P85" s="163">
        <v>7</v>
      </c>
      <c r="Q85" s="163" t="s">
        <v>93</v>
      </c>
      <c r="R85" s="162"/>
      <c r="S85" s="155"/>
    </row>
    <row r="86" spans="3:19" ht="15.75" hidden="1">
      <c r="C86" s="167">
        <v>10</v>
      </c>
      <c r="D86" s="225" t="s">
        <v>76</v>
      </c>
      <c r="E86" s="224"/>
      <c r="F86" s="163"/>
      <c r="G86" s="163"/>
      <c r="H86" s="163"/>
      <c r="I86" s="163">
        <v>10</v>
      </c>
      <c r="J86" s="166" t="s">
        <v>72</v>
      </c>
      <c r="K86" s="244"/>
      <c r="L86" s="163"/>
      <c r="M86" s="163"/>
      <c r="N86" s="163">
        <v>12</v>
      </c>
      <c r="O86" s="163" t="s">
        <v>144</v>
      </c>
      <c r="P86" s="163">
        <v>8</v>
      </c>
      <c r="Q86" s="163" t="s">
        <v>86</v>
      </c>
      <c r="R86" s="162"/>
      <c r="S86" s="155"/>
    </row>
    <row r="87" spans="3:19" ht="15.75" hidden="1">
      <c r="C87" s="167"/>
      <c r="D87" s="225"/>
      <c r="E87" s="224"/>
      <c r="F87" s="163"/>
      <c r="G87" s="163"/>
      <c r="H87" s="163"/>
      <c r="I87" s="163">
        <v>11</v>
      </c>
      <c r="J87" s="166" t="s">
        <v>73</v>
      </c>
      <c r="K87" s="244"/>
      <c r="L87" s="163"/>
      <c r="M87" s="163"/>
      <c r="N87" s="163">
        <v>13</v>
      </c>
      <c r="O87" s="163" t="s">
        <v>123</v>
      </c>
      <c r="P87" s="163">
        <v>9</v>
      </c>
      <c r="Q87" s="163" t="s">
        <v>118</v>
      </c>
      <c r="R87" s="162"/>
      <c r="S87" s="155"/>
    </row>
    <row r="88" spans="3:19" ht="15.75" hidden="1">
      <c r="C88" s="167"/>
      <c r="D88" s="224"/>
      <c r="E88" s="224"/>
      <c r="F88" s="163"/>
      <c r="G88" s="163"/>
      <c r="H88" s="163"/>
      <c r="I88" s="163"/>
      <c r="J88" s="163"/>
      <c r="K88" s="244"/>
      <c r="L88" s="163"/>
      <c r="M88" s="163"/>
      <c r="N88" s="163">
        <v>14</v>
      </c>
      <c r="O88" s="163" t="s">
        <v>146</v>
      </c>
      <c r="P88" s="163">
        <v>10</v>
      </c>
      <c r="Q88" s="163" t="s">
        <v>103</v>
      </c>
      <c r="R88" s="162"/>
      <c r="S88" s="155"/>
    </row>
    <row r="89" spans="3:19" ht="15.75" hidden="1">
      <c r="C89" s="167"/>
      <c r="D89" s="224"/>
      <c r="E89" s="224"/>
      <c r="F89" s="163"/>
      <c r="G89" s="163"/>
      <c r="H89" s="163"/>
      <c r="I89" s="163"/>
      <c r="J89" s="163"/>
      <c r="K89" s="244"/>
      <c r="L89" s="163"/>
      <c r="M89" s="163"/>
      <c r="N89" s="163">
        <v>15</v>
      </c>
      <c r="O89" s="163" t="s">
        <v>187</v>
      </c>
      <c r="P89" s="163">
        <v>11</v>
      </c>
      <c r="Q89" s="163" t="s">
        <v>124</v>
      </c>
      <c r="R89" s="162"/>
      <c r="S89" s="155"/>
    </row>
    <row r="90" spans="3:19" ht="15.75" hidden="1">
      <c r="C90" s="167"/>
      <c r="D90" s="225"/>
      <c r="E90" s="224"/>
      <c r="F90" s="163"/>
      <c r="G90" s="163"/>
      <c r="H90" s="163"/>
      <c r="I90" s="163"/>
      <c r="J90" s="163"/>
      <c r="K90" s="244"/>
      <c r="L90" s="163"/>
      <c r="M90" s="163"/>
      <c r="N90" s="163">
        <v>16</v>
      </c>
      <c r="O90" s="163" t="s">
        <v>90</v>
      </c>
      <c r="P90" s="163">
        <v>12</v>
      </c>
      <c r="Q90" s="163" t="s">
        <v>125</v>
      </c>
      <c r="R90" s="162"/>
      <c r="S90" s="155"/>
    </row>
    <row r="91" spans="3:19" ht="15.75" hidden="1">
      <c r="C91" s="167"/>
      <c r="D91" s="225"/>
      <c r="E91" s="224"/>
      <c r="F91" s="163"/>
      <c r="G91" s="163"/>
      <c r="H91" s="163"/>
      <c r="I91" s="163"/>
      <c r="J91" s="163"/>
      <c r="K91" s="244"/>
      <c r="L91" s="163"/>
      <c r="M91" s="163"/>
      <c r="N91" s="163">
        <v>17</v>
      </c>
      <c r="O91" s="163" t="s">
        <v>117</v>
      </c>
      <c r="P91" s="163">
        <v>13</v>
      </c>
      <c r="Q91" s="163" t="s">
        <v>121</v>
      </c>
      <c r="R91" s="162"/>
      <c r="S91" s="155"/>
    </row>
    <row r="92" spans="3:19" ht="15.75" hidden="1">
      <c r="C92" s="167"/>
      <c r="D92" s="224"/>
      <c r="E92" s="224"/>
      <c r="F92" s="163"/>
      <c r="G92" s="163"/>
      <c r="H92" s="163"/>
      <c r="I92" s="163"/>
      <c r="J92" s="163"/>
      <c r="K92" s="244"/>
      <c r="L92" s="163"/>
      <c r="M92" s="163"/>
      <c r="N92" s="163">
        <v>18</v>
      </c>
      <c r="O92" s="163" t="s">
        <v>169</v>
      </c>
      <c r="P92" s="163">
        <v>14</v>
      </c>
      <c r="Q92" s="163" t="s">
        <v>87</v>
      </c>
      <c r="R92" s="162"/>
      <c r="S92" s="155"/>
    </row>
    <row r="93" spans="3:19" ht="15.75" hidden="1">
      <c r="C93" s="167"/>
      <c r="D93" s="224"/>
      <c r="E93" s="224"/>
      <c r="F93" s="163"/>
      <c r="G93" s="163"/>
      <c r="H93" s="163"/>
      <c r="I93" s="163"/>
      <c r="J93" s="163"/>
      <c r="K93" s="244"/>
      <c r="L93" s="163"/>
      <c r="M93" s="163"/>
      <c r="N93" s="163">
        <v>19</v>
      </c>
      <c r="O93" s="163" t="s">
        <v>100</v>
      </c>
      <c r="P93" s="163">
        <v>15</v>
      </c>
      <c r="Q93" s="163" t="s">
        <v>67</v>
      </c>
      <c r="R93" s="162"/>
      <c r="S93" s="155"/>
    </row>
    <row r="94" spans="3:19" ht="15.75" hidden="1">
      <c r="C94" s="167"/>
      <c r="D94" s="224"/>
      <c r="E94" s="224"/>
      <c r="F94" s="163"/>
      <c r="G94" s="163"/>
      <c r="H94" s="163"/>
      <c r="I94" s="163"/>
      <c r="J94" s="163"/>
      <c r="K94" s="244"/>
      <c r="L94" s="163"/>
      <c r="M94" s="163"/>
      <c r="N94" s="163">
        <v>20</v>
      </c>
      <c r="O94" s="163" t="s">
        <v>170</v>
      </c>
      <c r="P94" s="163">
        <v>16</v>
      </c>
      <c r="Q94" s="163" t="s">
        <v>104</v>
      </c>
      <c r="R94" s="162"/>
      <c r="S94" s="155"/>
    </row>
    <row r="95" spans="3:19" ht="15.75" hidden="1">
      <c r="C95" s="167"/>
      <c r="D95" s="225"/>
      <c r="E95" s="224"/>
      <c r="F95" s="163"/>
      <c r="G95" s="163"/>
      <c r="H95" s="163"/>
      <c r="I95" s="163"/>
      <c r="J95" s="163"/>
      <c r="K95" s="244"/>
      <c r="L95" s="163"/>
      <c r="M95" s="163"/>
      <c r="N95" s="163">
        <v>21</v>
      </c>
      <c r="O95" s="163" t="s">
        <v>147</v>
      </c>
      <c r="P95" s="163">
        <v>17</v>
      </c>
      <c r="Q95" s="163" t="s">
        <v>126</v>
      </c>
      <c r="R95" s="162"/>
      <c r="S95" s="155"/>
    </row>
    <row r="96" spans="3:19" ht="15.75" hidden="1">
      <c r="C96" s="167"/>
      <c r="D96" s="224"/>
      <c r="E96" s="224"/>
      <c r="F96" s="163"/>
      <c r="G96" s="163"/>
      <c r="H96" s="163"/>
      <c r="I96" s="163"/>
      <c r="J96" s="163"/>
      <c r="K96" s="244"/>
      <c r="L96" s="163"/>
      <c r="M96" s="163"/>
      <c r="N96" s="163">
        <v>22</v>
      </c>
      <c r="O96" s="163" t="s">
        <v>171</v>
      </c>
      <c r="P96" s="163">
        <v>18</v>
      </c>
      <c r="Q96" s="163" t="s">
        <v>91</v>
      </c>
      <c r="R96" s="162"/>
      <c r="S96" s="155"/>
    </row>
    <row r="97" spans="3:21" hidden="1">
      <c r="C97" s="165"/>
      <c r="D97" s="224"/>
      <c r="E97" s="224"/>
      <c r="F97" s="163"/>
      <c r="G97" s="163"/>
      <c r="H97" s="163"/>
      <c r="I97" s="163"/>
      <c r="J97" s="163"/>
      <c r="K97" s="244"/>
      <c r="L97" s="163"/>
      <c r="M97" s="163"/>
      <c r="N97" s="163">
        <v>23</v>
      </c>
      <c r="O97" s="163" t="s">
        <v>93</v>
      </c>
      <c r="P97" s="163">
        <v>19</v>
      </c>
      <c r="Q97" s="163" t="s">
        <v>94</v>
      </c>
      <c r="R97" s="162"/>
      <c r="S97" s="155"/>
    </row>
    <row r="98" spans="3:21" hidden="1">
      <c r="C98" s="165"/>
      <c r="D98" s="224"/>
      <c r="E98" s="224"/>
      <c r="F98" s="163"/>
      <c r="G98" s="163"/>
      <c r="H98" s="163"/>
      <c r="I98" s="163"/>
      <c r="J98" s="163"/>
      <c r="K98" s="244"/>
      <c r="L98" s="163"/>
      <c r="M98" s="163"/>
      <c r="N98" s="163">
        <v>24</v>
      </c>
      <c r="O98" s="163" t="s">
        <v>188</v>
      </c>
      <c r="P98" s="163">
        <v>20</v>
      </c>
      <c r="Q98" s="163" t="s">
        <v>127</v>
      </c>
      <c r="R98" s="162"/>
      <c r="S98" s="155"/>
    </row>
    <row r="99" spans="3:21" hidden="1">
      <c r="C99" s="165"/>
      <c r="D99" s="224"/>
      <c r="E99" s="224"/>
      <c r="F99" s="163"/>
      <c r="G99" s="163"/>
      <c r="H99" s="163"/>
      <c r="I99" s="163"/>
      <c r="J99" s="163"/>
      <c r="K99" s="244"/>
      <c r="L99" s="163"/>
      <c r="M99" s="163"/>
      <c r="N99" s="163">
        <v>25</v>
      </c>
      <c r="O99" s="163" t="s">
        <v>189</v>
      </c>
      <c r="P99" s="163">
        <v>21</v>
      </c>
      <c r="Q99" s="163" t="s">
        <v>128</v>
      </c>
      <c r="R99" s="162"/>
      <c r="S99" s="155"/>
    </row>
    <row r="100" spans="3:21" hidden="1">
      <c r="C100" s="165"/>
      <c r="D100" s="224"/>
      <c r="E100" s="224"/>
      <c r="F100" s="163"/>
      <c r="G100" s="163"/>
      <c r="H100" s="163"/>
      <c r="I100" s="163"/>
      <c r="J100" s="163"/>
      <c r="K100" s="244"/>
      <c r="L100" s="163"/>
      <c r="M100" s="163"/>
      <c r="N100" s="163">
        <v>26</v>
      </c>
      <c r="O100" s="163" t="s">
        <v>86</v>
      </c>
      <c r="P100" s="163">
        <v>22</v>
      </c>
      <c r="Q100" s="163" t="s">
        <v>92</v>
      </c>
      <c r="R100" s="162"/>
      <c r="S100" s="155"/>
    </row>
    <row r="101" spans="3:21" hidden="1">
      <c r="C101" s="165"/>
      <c r="D101" s="224"/>
      <c r="E101" s="224"/>
      <c r="F101" s="163"/>
      <c r="G101" s="163"/>
      <c r="H101" s="163"/>
      <c r="I101" s="163"/>
      <c r="J101" s="163"/>
      <c r="K101" s="244"/>
      <c r="L101" s="163"/>
      <c r="M101" s="163"/>
      <c r="N101" s="163">
        <v>27</v>
      </c>
      <c r="O101" s="163" t="s">
        <v>118</v>
      </c>
      <c r="P101" s="163">
        <v>23</v>
      </c>
      <c r="Q101" s="163" t="s">
        <v>89</v>
      </c>
      <c r="R101" s="162"/>
      <c r="S101" s="155"/>
    </row>
    <row r="102" spans="3:21" hidden="1">
      <c r="C102" s="165"/>
      <c r="D102" s="224"/>
      <c r="E102" s="224"/>
      <c r="F102" s="163"/>
      <c r="G102" s="163"/>
      <c r="H102" s="163"/>
      <c r="I102" s="163"/>
      <c r="J102" s="163"/>
      <c r="K102" s="244"/>
      <c r="L102" s="163"/>
      <c r="M102" s="163"/>
      <c r="N102" s="163">
        <v>28</v>
      </c>
      <c r="O102" s="163" t="s">
        <v>101</v>
      </c>
      <c r="P102" s="163">
        <v>24</v>
      </c>
      <c r="Q102" s="163" t="s">
        <v>85</v>
      </c>
      <c r="R102" s="162"/>
      <c r="S102" s="155"/>
    </row>
    <row r="103" spans="3:21" hidden="1">
      <c r="C103" s="165"/>
      <c r="D103" s="224"/>
      <c r="E103" s="224"/>
      <c r="F103" s="163"/>
      <c r="G103" s="163"/>
      <c r="H103" s="163"/>
      <c r="I103" s="163"/>
      <c r="J103" s="163"/>
      <c r="K103" s="244"/>
      <c r="L103" s="163"/>
      <c r="M103" s="163"/>
      <c r="N103" s="163">
        <v>29</v>
      </c>
      <c r="O103" s="163" t="s">
        <v>102</v>
      </c>
      <c r="P103" s="163">
        <v>25</v>
      </c>
      <c r="Q103" s="163" t="s">
        <v>129</v>
      </c>
      <c r="R103" s="162"/>
      <c r="S103" s="155"/>
      <c r="T103" s="292"/>
      <c r="U103" s="292"/>
    </row>
    <row r="104" spans="3:21" hidden="1">
      <c r="C104" s="165"/>
      <c r="D104" s="224"/>
      <c r="E104" s="224"/>
      <c r="F104" s="163"/>
      <c r="G104" s="163"/>
      <c r="H104" s="163"/>
      <c r="I104" s="163"/>
      <c r="J104" s="163"/>
      <c r="K104" s="244"/>
      <c r="L104" s="163"/>
      <c r="M104" s="163"/>
      <c r="N104" s="163">
        <v>30</v>
      </c>
      <c r="O104" s="163" t="s">
        <v>148</v>
      </c>
      <c r="P104" s="163">
        <v>26</v>
      </c>
      <c r="Q104" s="163" t="s">
        <v>112</v>
      </c>
      <c r="R104" s="162"/>
      <c r="S104" s="155"/>
      <c r="T104" s="292"/>
      <c r="U104" s="292"/>
    </row>
    <row r="105" spans="3:21" hidden="1">
      <c r="C105" s="165"/>
      <c r="D105" s="224"/>
      <c r="E105" s="224"/>
      <c r="F105" s="163"/>
      <c r="G105" s="163"/>
      <c r="H105" s="163"/>
      <c r="I105" s="163"/>
      <c r="J105" s="163"/>
      <c r="K105" s="244"/>
      <c r="L105" s="163"/>
      <c r="M105" s="163"/>
      <c r="N105" s="163">
        <v>31</v>
      </c>
      <c r="O105" s="163" t="s">
        <v>172</v>
      </c>
      <c r="P105" s="163">
        <v>27</v>
      </c>
      <c r="Q105" s="163" t="s">
        <v>130</v>
      </c>
      <c r="R105" s="162"/>
      <c r="S105" s="155"/>
      <c r="T105" s="284"/>
      <c r="U105" s="284"/>
    </row>
    <row r="106" spans="3:21" hidden="1">
      <c r="C106" s="165"/>
      <c r="D106" s="224"/>
      <c r="E106" s="224"/>
      <c r="F106" s="163"/>
      <c r="G106" s="163"/>
      <c r="H106" s="163"/>
      <c r="I106" s="163"/>
      <c r="J106" s="163"/>
      <c r="K106" s="244"/>
      <c r="L106" s="163"/>
      <c r="M106" s="163"/>
      <c r="N106" s="163">
        <v>32</v>
      </c>
      <c r="O106" s="163" t="s">
        <v>149</v>
      </c>
      <c r="P106" s="163">
        <v>28</v>
      </c>
      <c r="Q106" s="163" t="s">
        <v>131</v>
      </c>
      <c r="R106" s="162"/>
      <c r="S106" s="155"/>
    </row>
    <row r="107" spans="3:21" hidden="1">
      <c r="C107" s="165"/>
      <c r="D107" s="224"/>
      <c r="E107" s="224"/>
      <c r="F107" s="163"/>
      <c r="G107" s="163"/>
      <c r="H107" s="163"/>
      <c r="I107" s="163"/>
      <c r="J107" s="163"/>
      <c r="K107" s="244"/>
      <c r="L107" s="163"/>
      <c r="M107" s="163"/>
      <c r="N107" s="163">
        <v>33</v>
      </c>
      <c r="O107" s="163" t="s">
        <v>103</v>
      </c>
      <c r="P107" s="163">
        <v>29</v>
      </c>
      <c r="Q107" s="163" t="s">
        <v>132</v>
      </c>
      <c r="R107" s="162"/>
      <c r="S107" s="155"/>
    </row>
    <row r="108" spans="3:21" hidden="1">
      <c r="C108" s="165"/>
      <c r="D108" s="224"/>
      <c r="E108" s="224"/>
      <c r="F108" s="163"/>
      <c r="G108" s="163"/>
      <c r="H108" s="163"/>
      <c r="I108" s="163"/>
      <c r="J108" s="163"/>
      <c r="K108" s="244"/>
      <c r="L108" s="163"/>
      <c r="M108" s="163"/>
      <c r="N108" s="163">
        <v>34</v>
      </c>
      <c r="O108" s="163" t="s">
        <v>124</v>
      </c>
      <c r="P108" s="163">
        <v>30</v>
      </c>
      <c r="Q108" s="163" t="s">
        <v>88</v>
      </c>
      <c r="R108" s="162"/>
      <c r="S108" s="155"/>
    </row>
    <row r="109" spans="3:21" hidden="1">
      <c r="C109" s="165"/>
      <c r="D109" s="224"/>
      <c r="E109" s="224"/>
      <c r="F109" s="163"/>
      <c r="G109" s="163"/>
      <c r="H109" s="163"/>
      <c r="I109" s="163"/>
      <c r="J109" s="163"/>
      <c r="K109" s="244"/>
      <c r="L109" s="163"/>
      <c r="M109" s="163"/>
      <c r="N109" s="163">
        <v>35</v>
      </c>
      <c r="O109" s="163" t="s">
        <v>119</v>
      </c>
      <c r="P109" s="163"/>
      <c r="Q109" s="163"/>
      <c r="R109" s="162"/>
      <c r="S109" s="155"/>
    </row>
    <row r="110" spans="3:21" hidden="1">
      <c r="C110" s="165"/>
      <c r="D110" s="224"/>
      <c r="E110" s="224"/>
      <c r="F110" s="163"/>
      <c r="G110" s="163"/>
      <c r="H110" s="163"/>
      <c r="I110" s="163"/>
      <c r="J110" s="163"/>
      <c r="K110" s="244"/>
      <c r="L110" s="163"/>
      <c r="M110" s="163"/>
      <c r="N110" s="163">
        <v>36</v>
      </c>
      <c r="O110" s="163" t="s">
        <v>150</v>
      </c>
      <c r="P110" s="163"/>
      <c r="Q110" s="163"/>
      <c r="R110" s="162"/>
      <c r="S110" s="155"/>
    </row>
    <row r="111" spans="3:21" hidden="1">
      <c r="C111" s="165"/>
      <c r="D111" s="224"/>
      <c r="E111" s="224"/>
      <c r="F111" s="163"/>
      <c r="G111" s="163"/>
      <c r="H111" s="163"/>
      <c r="I111" s="163"/>
      <c r="J111" s="163"/>
      <c r="K111" s="244"/>
      <c r="L111" s="163"/>
      <c r="M111" s="163"/>
      <c r="N111" s="163">
        <v>37</v>
      </c>
      <c r="O111" s="163" t="s">
        <v>190</v>
      </c>
      <c r="P111" s="163"/>
      <c r="Q111" s="163"/>
      <c r="R111" s="162"/>
      <c r="S111" s="155"/>
    </row>
    <row r="112" spans="3:21" hidden="1">
      <c r="C112" s="165"/>
      <c r="D112" s="224"/>
      <c r="E112" s="224"/>
      <c r="F112" s="163"/>
      <c r="G112" s="163"/>
      <c r="H112" s="163"/>
      <c r="I112" s="163"/>
      <c r="J112" s="163"/>
      <c r="K112" s="244"/>
      <c r="L112" s="163"/>
      <c r="M112" s="163"/>
      <c r="N112" s="163">
        <v>38</v>
      </c>
      <c r="O112" s="163" t="s">
        <v>125</v>
      </c>
      <c r="P112" s="163"/>
      <c r="Q112" s="163"/>
      <c r="R112" s="162"/>
      <c r="S112" s="155"/>
    </row>
    <row r="113" spans="3:19" hidden="1">
      <c r="C113" s="165"/>
      <c r="D113" s="224"/>
      <c r="E113" s="224"/>
      <c r="F113" s="163"/>
      <c r="G113" s="163"/>
      <c r="H113" s="163"/>
      <c r="I113" s="163"/>
      <c r="J113" s="163"/>
      <c r="K113" s="244"/>
      <c r="L113" s="163"/>
      <c r="M113" s="163"/>
      <c r="N113" s="163">
        <v>39</v>
      </c>
      <c r="O113" s="163" t="s">
        <v>120</v>
      </c>
      <c r="P113" s="163"/>
      <c r="Q113" s="163"/>
      <c r="R113" s="162"/>
      <c r="S113" s="155"/>
    </row>
    <row r="114" spans="3:19" hidden="1">
      <c r="C114" s="165"/>
      <c r="D114" s="224"/>
      <c r="E114" s="224"/>
      <c r="F114" s="163"/>
      <c r="G114" s="163"/>
      <c r="H114" s="163"/>
      <c r="I114" s="163"/>
      <c r="J114" s="163"/>
      <c r="K114" s="244"/>
      <c r="L114" s="163"/>
      <c r="M114" s="163"/>
      <c r="N114" s="163">
        <v>40</v>
      </c>
      <c r="O114" s="163" t="s">
        <v>173</v>
      </c>
      <c r="P114" s="163"/>
      <c r="Q114" s="163"/>
      <c r="R114" s="162"/>
      <c r="S114" s="155"/>
    </row>
    <row r="115" spans="3:19" hidden="1">
      <c r="C115" s="165"/>
      <c r="D115" s="224"/>
      <c r="E115" s="224"/>
      <c r="F115" s="163"/>
      <c r="G115" s="163"/>
      <c r="H115" s="163"/>
      <c r="I115" s="163"/>
      <c r="J115" s="163"/>
      <c r="K115" s="244"/>
      <c r="L115" s="163"/>
      <c r="M115" s="163"/>
      <c r="N115" s="163">
        <v>41</v>
      </c>
      <c r="O115" s="163" t="s">
        <v>151</v>
      </c>
      <c r="P115" s="163"/>
      <c r="Q115" s="163"/>
      <c r="R115" s="162"/>
      <c r="S115" s="155"/>
    </row>
    <row r="116" spans="3:19" hidden="1">
      <c r="C116" s="165"/>
      <c r="D116" s="224"/>
      <c r="E116" s="224"/>
      <c r="F116" s="163"/>
      <c r="G116" s="163"/>
      <c r="H116" s="163"/>
      <c r="I116" s="163"/>
      <c r="J116" s="163"/>
      <c r="K116" s="244"/>
      <c r="L116" s="163"/>
      <c r="M116" s="163"/>
      <c r="N116" s="163">
        <v>42</v>
      </c>
      <c r="O116" s="163" t="s">
        <v>121</v>
      </c>
      <c r="P116" s="163"/>
      <c r="Q116" s="163"/>
      <c r="R116" s="162"/>
      <c r="S116" s="155"/>
    </row>
    <row r="117" spans="3:19" hidden="1">
      <c r="C117" s="165"/>
      <c r="D117" s="224"/>
      <c r="E117" s="224"/>
      <c r="F117" s="163"/>
      <c r="G117" s="163"/>
      <c r="H117" s="163"/>
      <c r="I117" s="163"/>
      <c r="J117" s="163"/>
      <c r="K117" s="244"/>
      <c r="L117" s="163"/>
      <c r="M117" s="163"/>
      <c r="N117" s="163">
        <v>43</v>
      </c>
      <c r="O117" s="163" t="s">
        <v>87</v>
      </c>
      <c r="P117" s="163"/>
      <c r="Q117" s="163"/>
      <c r="R117" s="162"/>
      <c r="S117" s="155"/>
    </row>
    <row r="118" spans="3:19" hidden="1">
      <c r="C118" s="165"/>
      <c r="D118" s="224"/>
      <c r="E118" s="224"/>
      <c r="F118" s="163"/>
      <c r="G118" s="163"/>
      <c r="H118" s="163"/>
      <c r="I118" s="163"/>
      <c r="J118" s="163"/>
      <c r="K118" s="244"/>
      <c r="L118" s="163"/>
      <c r="M118" s="163"/>
      <c r="N118" s="163">
        <v>44</v>
      </c>
      <c r="O118" s="163" t="s">
        <v>152</v>
      </c>
      <c r="P118" s="163"/>
      <c r="Q118" s="163"/>
      <c r="R118" s="162"/>
      <c r="S118" s="155"/>
    </row>
    <row r="119" spans="3:19" hidden="1">
      <c r="C119" s="165"/>
      <c r="D119" s="224"/>
      <c r="E119" s="224"/>
      <c r="F119" s="163"/>
      <c r="G119" s="163"/>
      <c r="H119" s="163"/>
      <c r="I119" s="163"/>
      <c r="J119" s="163"/>
      <c r="K119" s="244"/>
      <c r="L119" s="163"/>
      <c r="M119" s="163"/>
      <c r="N119" s="163">
        <v>45</v>
      </c>
      <c r="O119" s="163" t="s">
        <v>202</v>
      </c>
      <c r="P119" s="163"/>
      <c r="Q119" s="163"/>
      <c r="R119" s="162"/>
      <c r="S119" s="155"/>
    </row>
    <row r="120" spans="3:19" hidden="1">
      <c r="C120" s="165"/>
      <c r="D120" s="224"/>
      <c r="E120" s="224"/>
      <c r="F120" s="163"/>
      <c r="G120" s="163"/>
      <c r="H120" s="163"/>
      <c r="I120" s="163"/>
      <c r="J120" s="163"/>
      <c r="K120" s="244"/>
      <c r="L120" s="163"/>
      <c r="M120" s="163"/>
      <c r="N120" s="163">
        <v>46</v>
      </c>
      <c r="O120" s="163" t="s">
        <v>154</v>
      </c>
      <c r="P120" s="163"/>
      <c r="Q120" s="163"/>
      <c r="R120" s="162"/>
      <c r="S120" s="155"/>
    </row>
    <row r="121" spans="3:19" hidden="1">
      <c r="C121" s="165"/>
      <c r="D121" s="224"/>
      <c r="E121" s="224"/>
      <c r="F121" s="163"/>
      <c r="G121" s="163"/>
      <c r="H121" s="163"/>
      <c r="I121" s="163"/>
      <c r="J121" s="163"/>
      <c r="K121" s="244"/>
      <c r="L121" s="163"/>
      <c r="M121" s="163"/>
      <c r="N121" s="163">
        <v>47</v>
      </c>
      <c r="O121" s="163" t="s">
        <v>174</v>
      </c>
      <c r="P121" s="163"/>
      <c r="Q121" s="163"/>
      <c r="R121" s="162"/>
      <c r="S121" s="155"/>
    </row>
    <row r="122" spans="3:19" hidden="1">
      <c r="C122" s="165"/>
      <c r="D122" s="224"/>
      <c r="E122" s="224"/>
      <c r="F122" s="163"/>
      <c r="G122" s="163"/>
      <c r="H122" s="163"/>
      <c r="I122" s="163"/>
      <c r="J122" s="163"/>
      <c r="K122" s="244"/>
      <c r="L122" s="163"/>
      <c r="M122" s="163"/>
      <c r="N122" s="163">
        <v>48</v>
      </c>
      <c r="O122" s="163" t="s">
        <v>133</v>
      </c>
      <c r="P122" s="163"/>
      <c r="Q122" s="163"/>
      <c r="R122" s="162"/>
      <c r="S122" s="155"/>
    </row>
    <row r="123" spans="3:19" hidden="1">
      <c r="C123" s="165"/>
      <c r="D123" s="224"/>
      <c r="E123" s="224"/>
      <c r="F123" s="163"/>
      <c r="G123" s="163"/>
      <c r="H123" s="163"/>
      <c r="I123" s="163"/>
      <c r="J123" s="163"/>
      <c r="K123" s="244"/>
      <c r="L123" s="163"/>
      <c r="M123" s="163"/>
      <c r="N123" s="163">
        <v>49</v>
      </c>
      <c r="O123" s="163" t="s">
        <v>67</v>
      </c>
      <c r="P123" s="163"/>
      <c r="Q123" s="163"/>
      <c r="R123" s="162"/>
      <c r="S123" s="155"/>
    </row>
    <row r="124" spans="3:19" hidden="1">
      <c r="C124" s="165"/>
      <c r="D124" s="224"/>
      <c r="E124" s="224"/>
      <c r="F124" s="163"/>
      <c r="G124" s="163"/>
      <c r="H124" s="163"/>
      <c r="I124" s="163"/>
      <c r="J124" s="163"/>
      <c r="K124" s="244"/>
      <c r="L124" s="163"/>
      <c r="M124" s="163"/>
      <c r="N124" s="163">
        <v>50</v>
      </c>
      <c r="O124" s="163" t="s">
        <v>155</v>
      </c>
      <c r="P124" s="163"/>
      <c r="Q124" s="163"/>
      <c r="R124" s="162"/>
      <c r="S124" s="155"/>
    </row>
    <row r="125" spans="3:19" hidden="1">
      <c r="C125" s="165"/>
      <c r="D125" s="224"/>
      <c r="E125" s="224"/>
      <c r="F125" s="163"/>
      <c r="G125" s="163"/>
      <c r="H125" s="163"/>
      <c r="I125" s="163"/>
      <c r="J125" s="163"/>
      <c r="K125" s="244"/>
      <c r="L125" s="163"/>
      <c r="M125" s="163"/>
      <c r="N125" s="163">
        <v>51</v>
      </c>
      <c r="O125" s="163" t="s">
        <v>111</v>
      </c>
      <c r="P125" s="163"/>
      <c r="Q125" s="163"/>
      <c r="R125" s="162"/>
      <c r="S125" s="155"/>
    </row>
    <row r="126" spans="3:19" hidden="1">
      <c r="C126" s="165"/>
      <c r="D126" s="224"/>
      <c r="E126" s="224"/>
      <c r="F126" s="163"/>
      <c r="G126" s="163"/>
      <c r="H126" s="163"/>
      <c r="I126" s="163"/>
      <c r="J126" s="163"/>
      <c r="K126" s="244"/>
      <c r="L126" s="163"/>
      <c r="M126" s="163"/>
      <c r="N126" s="163">
        <v>52</v>
      </c>
      <c r="O126" s="163" t="s">
        <v>134</v>
      </c>
      <c r="P126" s="163"/>
      <c r="Q126" s="163"/>
      <c r="R126" s="162"/>
      <c r="S126" s="155"/>
    </row>
    <row r="127" spans="3:19" hidden="1">
      <c r="C127" s="165"/>
      <c r="D127" s="224"/>
      <c r="E127" s="224"/>
      <c r="F127" s="163"/>
      <c r="G127" s="163"/>
      <c r="H127" s="163"/>
      <c r="I127" s="163"/>
      <c r="J127" s="163"/>
      <c r="K127" s="244"/>
      <c r="L127" s="163"/>
      <c r="M127" s="163"/>
      <c r="N127" s="163">
        <v>53</v>
      </c>
      <c r="O127" s="163" t="s">
        <v>104</v>
      </c>
      <c r="P127" s="163"/>
      <c r="Q127" s="163"/>
      <c r="R127" s="162"/>
      <c r="S127" s="155"/>
    </row>
    <row r="128" spans="3:19" hidden="1">
      <c r="C128" s="165"/>
      <c r="D128" s="224"/>
      <c r="E128" s="224"/>
      <c r="F128" s="163"/>
      <c r="G128" s="163"/>
      <c r="H128" s="163"/>
      <c r="I128" s="163"/>
      <c r="J128" s="163"/>
      <c r="K128" s="244"/>
      <c r="L128" s="163"/>
      <c r="M128" s="163"/>
      <c r="N128" s="163">
        <v>54</v>
      </c>
      <c r="O128" s="163" t="s">
        <v>153</v>
      </c>
      <c r="P128" s="163"/>
      <c r="Q128" s="163"/>
      <c r="R128" s="162"/>
      <c r="S128" s="155"/>
    </row>
    <row r="129" spans="3:19" hidden="1">
      <c r="C129" s="165"/>
      <c r="D129" s="224"/>
      <c r="E129" s="224"/>
      <c r="F129" s="163"/>
      <c r="G129" s="163"/>
      <c r="H129" s="163"/>
      <c r="I129" s="163"/>
      <c r="J129" s="163"/>
      <c r="K129" s="244"/>
      <c r="L129" s="163"/>
      <c r="M129" s="163"/>
      <c r="N129" s="163">
        <v>55</v>
      </c>
      <c r="O129" s="163" t="s">
        <v>156</v>
      </c>
      <c r="P129" s="163"/>
      <c r="Q129" s="163"/>
      <c r="R129" s="162"/>
      <c r="S129" s="155"/>
    </row>
    <row r="130" spans="3:19" hidden="1">
      <c r="C130" s="165"/>
      <c r="D130" s="224"/>
      <c r="E130" s="224"/>
      <c r="F130" s="163"/>
      <c r="G130" s="163"/>
      <c r="H130" s="163"/>
      <c r="I130" s="163"/>
      <c r="J130" s="163"/>
      <c r="K130" s="244"/>
      <c r="L130" s="163"/>
      <c r="M130" s="163"/>
      <c r="N130" s="163">
        <v>56</v>
      </c>
      <c r="O130" s="163" t="s">
        <v>126</v>
      </c>
      <c r="P130" s="163"/>
      <c r="Q130" s="163"/>
      <c r="R130" s="162"/>
      <c r="S130" s="155"/>
    </row>
    <row r="131" spans="3:19" hidden="1">
      <c r="C131" s="165"/>
      <c r="D131" s="224"/>
      <c r="E131" s="224"/>
      <c r="F131" s="163"/>
      <c r="G131" s="163"/>
      <c r="H131" s="163"/>
      <c r="I131" s="163"/>
      <c r="J131" s="163"/>
      <c r="K131" s="244"/>
      <c r="L131" s="163"/>
      <c r="M131" s="163"/>
      <c r="N131" s="163">
        <v>57</v>
      </c>
      <c r="O131" s="163" t="s">
        <v>175</v>
      </c>
      <c r="P131" s="163"/>
      <c r="Q131" s="163"/>
      <c r="R131" s="162"/>
      <c r="S131" s="155"/>
    </row>
    <row r="132" spans="3:19" hidden="1">
      <c r="C132" s="165"/>
      <c r="D132" s="224"/>
      <c r="E132" s="224"/>
      <c r="F132" s="163"/>
      <c r="G132" s="163"/>
      <c r="H132" s="163"/>
      <c r="I132" s="163"/>
      <c r="J132" s="163"/>
      <c r="K132" s="244"/>
      <c r="L132" s="163"/>
      <c r="M132" s="163"/>
      <c r="N132" s="163">
        <v>58</v>
      </c>
      <c r="O132" s="163" t="s">
        <v>191</v>
      </c>
      <c r="P132" s="163"/>
      <c r="Q132" s="163"/>
      <c r="R132" s="162"/>
      <c r="S132" s="155"/>
    </row>
    <row r="133" spans="3:19" hidden="1">
      <c r="C133" s="165"/>
      <c r="D133" s="224"/>
      <c r="E133" s="224"/>
      <c r="F133" s="163"/>
      <c r="G133" s="163"/>
      <c r="H133" s="163"/>
      <c r="I133" s="163"/>
      <c r="J133" s="163"/>
      <c r="K133" s="244"/>
      <c r="L133" s="163"/>
      <c r="M133" s="163"/>
      <c r="N133" s="163">
        <v>59</v>
      </c>
      <c r="O133" s="163" t="s">
        <v>176</v>
      </c>
      <c r="P133" s="163"/>
      <c r="Q133" s="163"/>
      <c r="R133" s="162"/>
      <c r="S133" s="155"/>
    </row>
    <row r="134" spans="3:19" hidden="1">
      <c r="C134" s="165"/>
      <c r="D134" s="224"/>
      <c r="E134" s="224"/>
      <c r="F134" s="163"/>
      <c r="G134" s="163"/>
      <c r="H134" s="163"/>
      <c r="I134" s="163"/>
      <c r="J134" s="163"/>
      <c r="K134" s="244"/>
      <c r="L134" s="163"/>
      <c r="M134" s="163"/>
      <c r="N134" s="163">
        <v>60</v>
      </c>
      <c r="O134" s="163" t="s">
        <v>91</v>
      </c>
      <c r="P134" s="163"/>
      <c r="Q134" s="163"/>
      <c r="R134" s="162"/>
      <c r="S134" s="155"/>
    </row>
    <row r="135" spans="3:19" hidden="1">
      <c r="C135" s="165"/>
      <c r="D135" s="224"/>
      <c r="E135" s="224"/>
      <c r="F135" s="163"/>
      <c r="G135" s="163"/>
      <c r="H135" s="163"/>
      <c r="I135" s="163"/>
      <c r="J135" s="163"/>
      <c r="K135" s="244"/>
      <c r="L135" s="163"/>
      <c r="M135" s="163"/>
      <c r="N135" s="163">
        <v>61</v>
      </c>
      <c r="O135" s="163" t="s">
        <v>94</v>
      </c>
      <c r="P135" s="163"/>
      <c r="Q135" s="163"/>
      <c r="R135" s="162"/>
      <c r="S135" s="155"/>
    </row>
    <row r="136" spans="3:19" hidden="1">
      <c r="C136" s="165"/>
      <c r="D136" s="224"/>
      <c r="E136" s="224"/>
      <c r="F136" s="163"/>
      <c r="G136" s="163"/>
      <c r="H136" s="163"/>
      <c r="I136" s="163"/>
      <c r="J136" s="163"/>
      <c r="K136" s="244"/>
      <c r="L136" s="163"/>
      <c r="M136" s="163"/>
      <c r="N136" s="163">
        <v>62</v>
      </c>
      <c r="O136" s="163" t="s">
        <v>177</v>
      </c>
      <c r="P136" s="163"/>
      <c r="Q136" s="163"/>
      <c r="R136" s="162"/>
      <c r="S136" s="155"/>
    </row>
    <row r="137" spans="3:19" hidden="1">
      <c r="C137" s="165"/>
      <c r="D137" s="224"/>
      <c r="E137" s="224"/>
      <c r="F137" s="163"/>
      <c r="G137" s="163"/>
      <c r="H137" s="163"/>
      <c r="I137" s="163"/>
      <c r="J137" s="163"/>
      <c r="K137" s="244"/>
      <c r="L137" s="163"/>
      <c r="M137" s="163"/>
      <c r="N137" s="163">
        <v>63</v>
      </c>
      <c r="O137" s="163" t="s">
        <v>157</v>
      </c>
      <c r="P137" s="163"/>
      <c r="Q137" s="163"/>
      <c r="R137" s="162"/>
      <c r="S137" s="155"/>
    </row>
    <row r="138" spans="3:19" hidden="1">
      <c r="C138" s="165"/>
      <c r="D138" s="224"/>
      <c r="E138" s="224"/>
      <c r="F138" s="163"/>
      <c r="G138" s="163"/>
      <c r="H138" s="163"/>
      <c r="I138" s="163"/>
      <c r="J138" s="163"/>
      <c r="K138" s="244"/>
      <c r="L138" s="163"/>
      <c r="M138" s="163"/>
      <c r="N138" s="163">
        <v>64</v>
      </c>
      <c r="O138" s="163" t="s">
        <v>158</v>
      </c>
      <c r="P138" s="163"/>
      <c r="Q138" s="163"/>
      <c r="R138" s="162"/>
      <c r="S138" s="155"/>
    </row>
    <row r="139" spans="3:19" hidden="1">
      <c r="C139" s="165"/>
      <c r="D139" s="224"/>
      <c r="E139" s="224"/>
      <c r="F139" s="163"/>
      <c r="G139" s="163"/>
      <c r="H139" s="163"/>
      <c r="I139" s="163"/>
      <c r="J139" s="163"/>
      <c r="K139" s="244"/>
      <c r="L139" s="163"/>
      <c r="M139" s="163"/>
      <c r="N139" s="163">
        <v>65</v>
      </c>
      <c r="O139" s="163" t="s">
        <v>105</v>
      </c>
      <c r="P139" s="163"/>
      <c r="Q139" s="163"/>
      <c r="R139" s="162"/>
      <c r="S139" s="155"/>
    </row>
    <row r="140" spans="3:19" hidden="1">
      <c r="C140" s="165"/>
      <c r="D140" s="224"/>
      <c r="E140" s="224"/>
      <c r="F140" s="163"/>
      <c r="G140" s="163"/>
      <c r="H140" s="163"/>
      <c r="I140" s="163"/>
      <c r="J140" s="163"/>
      <c r="K140" s="244"/>
      <c r="L140" s="163"/>
      <c r="M140" s="163"/>
      <c r="N140" s="163">
        <v>66</v>
      </c>
      <c r="O140" s="163" t="s">
        <v>178</v>
      </c>
      <c r="P140" s="163"/>
      <c r="Q140" s="163"/>
      <c r="R140" s="162"/>
      <c r="S140" s="155"/>
    </row>
    <row r="141" spans="3:19" hidden="1">
      <c r="C141" s="165"/>
      <c r="D141" s="224"/>
      <c r="E141" s="224"/>
      <c r="F141" s="163"/>
      <c r="G141" s="163"/>
      <c r="H141" s="163"/>
      <c r="I141" s="163"/>
      <c r="J141" s="163"/>
      <c r="K141" s="244"/>
      <c r="L141" s="163"/>
      <c r="M141" s="163"/>
      <c r="N141" s="163">
        <v>67</v>
      </c>
      <c r="O141" s="163" t="s">
        <v>135</v>
      </c>
      <c r="P141" s="163"/>
      <c r="Q141" s="163"/>
      <c r="R141" s="162"/>
      <c r="S141" s="155"/>
    </row>
    <row r="142" spans="3:19" hidden="1">
      <c r="C142" s="165"/>
      <c r="D142" s="224"/>
      <c r="E142" s="224"/>
      <c r="F142" s="163"/>
      <c r="G142" s="163"/>
      <c r="H142" s="163"/>
      <c r="I142" s="163"/>
      <c r="J142" s="163"/>
      <c r="K142" s="244"/>
      <c r="L142" s="163"/>
      <c r="M142" s="163"/>
      <c r="N142" s="163">
        <v>68</v>
      </c>
      <c r="O142" s="163" t="s">
        <v>106</v>
      </c>
      <c r="P142" s="163"/>
      <c r="Q142" s="163"/>
      <c r="R142" s="162"/>
      <c r="S142" s="155"/>
    </row>
    <row r="143" spans="3:19" hidden="1">
      <c r="C143" s="165"/>
      <c r="D143" s="224"/>
      <c r="E143" s="224"/>
      <c r="F143" s="163"/>
      <c r="G143" s="163"/>
      <c r="H143" s="163"/>
      <c r="I143" s="163"/>
      <c r="J143" s="163"/>
      <c r="K143" s="244"/>
      <c r="L143" s="163"/>
      <c r="M143" s="163"/>
      <c r="N143" s="163">
        <v>69</v>
      </c>
      <c r="O143" s="163" t="s">
        <v>127</v>
      </c>
      <c r="P143" s="163"/>
      <c r="Q143" s="163"/>
      <c r="R143" s="162"/>
      <c r="S143" s="155"/>
    </row>
    <row r="144" spans="3:19" hidden="1">
      <c r="C144" s="165"/>
      <c r="D144" s="224"/>
      <c r="E144" s="224"/>
      <c r="F144" s="163"/>
      <c r="G144" s="163"/>
      <c r="H144" s="163"/>
      <c r="I144" s="163"/>
      <c r="J144" s="163"/>
      <c r="K144" s="244"/>
      <c r="L144" s="163"/>
      <c r="M144" s="163"/>
      <c r="N144" s="163">
        <v>70</v>
      </c>
      <c r="O144" s="163" t="s">
        <v>159</v>
      </c>
      <c r="P144" s="163"/>
      <c r="Q144" s="163"/>
      <c r="R144" s="162"/>
      <c r="S144" s="155"/>
    </row>
    <row r="145" spans="3:19" hidden="1">
      <c r="C145" s="165"/>
      <c r="D145" s="224"/>
      <c r="E145" s="224"/>
      <c r="F145" s="163"/>
      <c r="G145" s="163"/>
      <c r="H145" s="163"/>
      <c r="I145" s="163"/>
      <c r="J145" s="163"/>
      <c r="K145" s="244"/>
      <c r="L145" s="163"/>
      <c r="M145" s="163"/>
      <c r="N145" s="163">
        <v>71</v>
      </c>
      <c r="O145" s="163" t="s">
        <v>136</v>
      </c>
      <c r="P145" s="163"/>
      <c r="Q145" s="163"/>
      <c r="R145" s="162"/>
      <c r="S145" s="155"/>
    </row>
    <row r="146" spans="3:19" hidden="1">
      <c r="C146" s="165"/>
      <c r="D146" s="224"/>
      <c r="E146" s="224"/>
      <c r="F146" s="163"/>
      <c r="G146" s="163"/>
      <c r="H146" s="163"/>
      <c r="I146" s="163"/>
      <c r="J146" s="163"/>
      <c r="K146" s="244"/>
      <c r="L146" s="163"/>
      <c r="M146" s="163"/>
      <c r="N146" s="163">
        <v>72</v>
      </c>
      <c r="O146" s="163" t="s">
        <v>179</v>
      </c>
      <c r="P146" s="163"/>
      <c r="Q146" s="163"/>
      <c r="R146" s="162"/>
      <c r="S146" s="155"/>
    </row>
    <row r="147" spans="3:19" hidden="1">
      <c r="C147" s="165"/>
      <c r="D147" s="224"/>
      <c r="E147" s="224"/>
      <c r="F147" s="163"/>
      <c r="G147" s="163"/>
      <c r="H147" s="163"/>
      <c r="I147" s="163"/>
      <c r="J147" s="163"/>
      <c r="K147" s="244"/>
      <c r="L147" s="163"/>
      <c r="M147" s="163"/>
      <c r="N147" s="163">
        <v>73</v>
      </c>
      <c r="O147" s="163" t="s">
        <v>107</v>
      </c>
      <c r="P147" s="163"/>
      <c r="Q147" s="163"/>
      <c r="R147" s="162"/>
      <c r="S147" s="155"/>
    </row>
    <row r="148" spans="3:19" hidden="1">
      <c r="C148" s="165"/>
      <c r="D148" s="224"/>
      <c r="E148" s="224"/>
      <c r="F148" s="163"/>
      <c r="G148" s="163"/>
      <c r="H148" s="163"/>
      <c r="I148" s="163"/>
      <c r="J148" s="163"/>
      <c r="K148" s="244"/>
      <c r="L148" s="163"/>
      <c r="M148" s="163"/>
      <c r="N148" s="163">
        <v>74</v>
      </c>
      <c r="O148" s="163" t="s">
        <v>137</v>
      </c>
      <c r="P148" s="163"/>
      <c r="Q148" s="163"/>
      <c r="R148" s="162"/>
      <c r="S148" s="155"/>
    </row>
    <row r="149" spans="3:19" hidden="1">
      <c r="C149" s="165"/>
      <c r="D149" s="224"/>
      <c r="E149" s="224"/>
      <c r="F149" s="163"/>
      <c r="G149" s="163"/>
      <c r="H149" s="163"/>
      <c r="I149" s="163"/>
      <c r="J149" s="163"/>
      <c r="K149" s="244"/>
      <c r="L149" s="163"/>
      <c r="M149" s="163"/>
      <c r="N149" s="163">
        <v>75</v>
      </c>
      <c r="O149" s="163" t="s">
        <v>128</v>
      </c>
      <c r="P149" s="163"/>
      <c r="Q149" s="163"/>
      <c r="R149" s="162"/>
      <c r="S149" s="155"/>
    </row>
    <row r="150" spans="3:19" hidden="1">
      <c r="C150" s="165"/>
      <c r="D150" s="224"/>
      <c r="E150" s="224"/>
      <c r="F150" s="163"/>
      <c r="G150" s="163"/>
      <c r="H150" s="163"/>
      <c r="I150" s="163"/>
      <c r="J150" s="163"/>
      <c r="K150" s="244"/>
      <c r="L150" s="163"/>
      <c r="M150" s="163"/>
      <c r="N150" s="163">
        <v>76</v>
      </c>
      <c r="O150" s="163" t="s">
        <v>108</v>
      </c>
      <c r="P150" s="163"/>
      <c r="Q150" s="163"/>
      <c r="R150" s="162"/>
      <c r="S150" s="155"/>
    </row>
    <row r="151" spans="3:19" hidden="1">
      <c r="C151" s="165"/>
      <c r="D151" s="224"/>
      <c r="E151" s="224"/>
      <c r="F151" s="163"/>
      <c r="G151" s="163"/>
      <c r="H151" s="163"/>
      <c r="I151" s="163"/>
      <c r="J151" s="163"/>
      <c r="K151" s="244"/>
      <c r="L151" s="163"/>
      <c r="M151" s="163"/>
      <c r="N151" s="163">
        <v>77</v>
      </c>
      <c r="O151" s="163" t="s">
        <v>180</v>
      </c>
      <c r="P151" s="163"/>
      <c r="Q151" s="163"/>
      <c r="R151" s="162"/>
      <c r="S151" s="155"/>
    </row>
    <row r="152" spans="3:19" hidden="1">
      <c r="C152" s="165"/>
      <c r="D152" s="224"/>
      <c r="E152" s="224"/>
      <c r="F152" s="163"/>
      <c r="G152" s="163"/>
      <c r="H152" s="163"/>
      <c r="I152" s="163"/>
      <c r="J152" s="163"/>
      <c r="K152" s="244"/>
      <c r="L152" s="163"/>
      <c r="M152" s="163"/>
      <c r="N152" s="163">
        <v>78</v>
      </c>
      <c r="O152" s="163" t="s">
        <v>181</v>
      </c>
      <c r="P152" s="163"/>
      <c r="Q152" s="163"/>
      <c r="R152" s="162"/>
      <c r="S152" s="155"/>
    </row>
    <row r="153" spans="3:19" hidden="1">
      <c r="C153" s="165"/>
      <c r="D153" s="224"/>
      <c r="E153" s="224"/>
      <c r="F153" s="163"/>
      <c r="G153" s="163"/>
      <c r="H153" s="163"/>
      <c r="I153" s="163"/>
      <c r="J153" s="163"/>
      <c r="K153" s="244"/>
      <c r="L153" s="163"/>
      <c r="M153" s="163"/>
      <c r="N153" s="163">
        <v>79</v>
      </c>
      <c r="O153" s="163" t="s">
        <v>92</v>
      </c>
      <c r="P153" s="163"/>
      <c r="Q153" s="163"/>
      <c r="R153" s="162"/>
      <c r="S153" s="155"/>
    </row>
    <row r="154" spans="3:19" hidden="1">
      <c r="C154" s="165"/>
      <c r="D154" s="224"/>
      <c r="E154" s="224"/>
      <c r="F154" s="163"/>
      <c r="G154" s="163"/>
      <c r="H154" s="163"/>
      <c r="I154" s="163"/>
      <c r="J154" s="163"/>
      <c r="K154" s="244"/>
      <c r="L154" s="163"/>
      <c r="M154" s="163"/>
      <c r="N154" s="163">
        <v>80</v>
      </c>
      <c r="O154" s="163" t="s">
        <v>192</v>
      </c>
      <c r="P154" s="163"/>
      <c r="Q154" s="163"/>
      <c r="R154" s="162"/>
      <c r="S154" s="155"/>
    </row>
    <row r="155" spans="3:19" hidden="1">
      <c r="C155" s="165"/>
      <c r="D155" s="224"/>
      <c r="E155" s="224"/>
      <c r="F155" s="163"/>
      <c r="G155" s="163"/>
      <c r="H155" s="163"/>
      <c r="I155" s="163"/>
      <c r="J155" s="163"/>
      <c r="K155" s="244"/>
      <c r="L155" s="163"/>
      <c r="M155" s="163"/>
      <c r="N155" s="163">
        <v>81</v>
      </c>
      <c r="O155" s="163" t="s">
        <v>109</v>
      </c>
      <c r="P155" s="163"/>
      <c r="Q155" s="163"/>
      <c r="R155" s="162"/>
      <c r="S155" s="155"/>
    </row>
    <row r="156" spans="3:19" hidden="1">
      <c r="C156" s="165"/>
      <c r="D156" s="224"/>
      <c r="E156" s="224"/>
      <c r="F156" s="163"/>
      <c r="G156" s="163"/>
      <c r="H156" s="163"/>
      <c r="I156" s="163"/>
      <c r="J156" s="163"/>
      <c r="K156" s="244"/>
      <c r="L156" s="163"/>
      <c r="M156" s="163"/>
      <c r="N156" s="163">
        <v>82</v>
      </c>
      <c r="O156" s="163" t="s">
        <v>160</v>
      </c>
      <c r="P156" s="163"/>
      <c r="Q156" s="163"/>
      <c r="R156" s="162"/>
      <c r="S156" s="155"/>
    </row>
    <row r="157" spans="3:19" hidden="1">
      <c r="C157" s="165"/>
      <c r="D157" s="224"/>
      <c r="E157" s="224"/>
      <c r="F157" s="163"/>
      <c r="G157" s="163"/>
      <c r="H157" s="163"/>
      <c r="I157" s="163"/>
      <c r="J157" s="163"/>
      <c r="K157" s="244"/>
      <c r="L157" s="163"/>
      <c r="M157" s="163"/>
      <c r="N157" s="163">
        <v>83</v>
      </c>
      <c r="O157" s="163" t="s">
        <v>110</v>
      </c>
      <c r="P157" s="163"/>
      <c r="Q157" s="163"/>
      <c r="R157" s="162"/>
      <c r="S157" s="155"/>
    </row>
    <row r="158" spans="3:19" hidden="1">
      <c r="C158" s="165"/>
      <c r="D158" s="224"/>
      <c r="E158" s="224"/>
      <c r="F158" s="163"/>
      <c r="G158" s="163"/>
      <c r="H158" s="163"/>
      <c r="I158" s="163"/>
      <c r="J158" s="163"/>
      <c r="K158" s="244"/>
      <c r="L158" s="163"/>
      <c r="M158" s="163"/>
      <c r="N158" s="163">
        <v>84</v>
      </c>
      <c r="O158" s="163" t="s">
        <v>193</v>
      </c>
      <c r="P158" s="163"/>
      <c r="Q158" s="163"/>
      <c r="R158" s="162"/>
      <c r="S158" s="155"/>
    </row>
    <row r="159" spans="3:19" hidden="1">
      <c r="C159" s="165"/>
      <c r="D159" s="224"/>
      <c r="E159" s="224"/>
      <c r="F159" s="163"/>
      <c r="G159" s="163"/>
      <c r="H159" s="163"/>
      <c r="I159" s="163"/>
      <c r="J159" s="163"/>
      <c r="K159" s="244"/>
      <c r="L159" s="163"/>
      <c r="M159" s="163"/>
      <c r="N159" s="163">
        <v>85</v>
      </c>
      <c r="O159" s="163" t="s">
        <v>138</v>
      </c>
      <c r="P159" s="163"/>
      <c r="Q159" s="163"/>
      <c r="R159" s="162"/>
      <c r="S159" s="155"/>
    </row>
    <row r="160" spans="3:19" hidden="1">
      <c r="C160" s="165"/>
      <c r="D160" s="224"/>
      <c r="E160" s="224"/>
      <c r="F160" s="163"/>
      <c r="G160" s="163"/>
      <c r="H160" s="163"/>
      <c r="I160" s="163"/>
      <c r="J160" s="163"/>
      <c r="K160" s="244"/>
      <c r="L160" s="163"/>
      <c r="M160" s="163"/>
      <c r="N160" s="163">
        <v>86</v>
      </c>
      <c r="O160" s="163" t="s">
        <v>182</v>
      </c>
      <c r="P160" s="163"/>
      <c r="Q160" s="163"/>
      <c r="R160" s="162"/>
      <c r="S160" s="155"/>
    </row>
    <row r="161" spans="3:19" hidden="1">
      <c r="C161" s="165"/>
      <c r="D161" s="224"/>
      <c r="E161" s="224"/>
      <c r="F161" s="163"/>
      <c r="G161" s="163"/>
      <c r="H161" s="163"/>
      <c r="I161" s="163"/>
      <c r="J161" s="163"/>
      <c r="K161" s="244"/>
      <c r="L161" s="163"/>
      <c r="M161" s="163"/>
      <c r="N161" s="163">
        <v>87</v>
      </c>
      <c r="O161" s="163" t="s">
        <v>161</v>
      </c>
      <c r="P161" s="163"/>
      <c r="Q161" s="163"/>
      <c r="R161" s="162"/>
      <c r="S161" s="155"/>
    </row>
    <row r="162" spans="3:19" hidden="1">
      <c r="C162" s="165"/>
      <c r="D162" s="224"/>
      <c r="E162" s="224"/>
      <c r="F162" s="163"/>
      <c r="G162" s="163"/>
      <c r="H162" s="163"/>
      <c r="I162" s="163"/>
      <c r="J162" s="163"/>
      <c r="K162" s="244"/>
      <c r="L162" s="163"/>
      <c r="M162" s="163"/>
      <c r="N162" s="163">
        <v>88</v>
      </c>
      <c r="O162" s="163" t="s">
        <v>139</v>
      </c>
      <c r="P162" s="163"/>
      <c r="Q162" s="163"/>
      <c r="R162" s="162"/>
      <c r="S162" s="155"/>
    </row>
    <row r="163" spans="3:19" hidden="1">
      <c r="C163" s="165"/>
      <c r="D163" s="224"/>
      <c r="E163" s="224"/>
      <c r="F163" s="163"/>
      <c r="G163" s="163"/>
      <c r="H163" s="163"/>
      <c r="I163" s="163"/>
      <c r="J163" s="163"/>
      <c r="K163" s="244"/>
      <c r="L163" s="163"/>
      <c r="M163" s="163"/>
      <c r="N163" s="163">
        <v>89</v>
      </c>
      <c r="O163" s="163" t="s">
        <v>162</v>
      </c>
      <c r="P163" s="163"/>
      <c r="Q163" s="163"/>
      <c r="R163" s="162"/>
      <c r="S163" s="155"/>
    </row>
    <row r="164" spans="3:19" hidden="1">
      <c r="C164" s="165"/>
      <c r="D164" s="224"/>
      <c r="E164" s="224"/>
      <c r="F164" s="163"/>
      <c r="G164" s="163"/>
      <c r="H164" s="163"/>
      <c r="I164" s="163"/>
      <c r="J164" s="163"/>
      <c r="K164" s="244"/>
      <c r="L164" s="163"/>
      <c r="M164" s="163"/>
      <c r="N164" s="163">
        <v>90</v>
      </c>
      <c r="O164" s="163" t="s">
        <v>85</v>
      </c>
      <c r="P164" s="163"/>
      <c r="Q164" s="163"/>
      <c r="R164" s="162"/>
      <c r="S164" s="155"/>
    </row>
    <row r="165" spans="3:19" hidden="1">
      <c r="C165" s="165"/>
      <c r="D165" s="224"/>
      <c r="E165" s="224"/>
      <c r="F165" s="163"/>
      <c r="G165" s="163"/>
      <c r="H165" s="163"/>
      <c r="I165" s="163"/>
      <c r="J165" s="163"/>
      <c r="K165" s="244"/>
      <c r="L165" s="163"/>
      <c r="M165" s="163"/>
      <c r="N165" s="163">
        <v>91</v>
      </c>
      <c r="O165" s="163" t="s">
        <v>163</v>
      </c>
      <c r="P165" s="163"/>
      <c r="Q165" s="163"/>
      <c r="R165" s="162"/>
      <c r="S165" s="155"/>
    </row>
    <row r="166" spans="3:19" hidden="1">
      <c r="C166" s="165"/>
      <c r="D166" s="224"/>
      <c r="E166" s="224"/>
      <c r="F166" s="163"/>
      <c r="G166" s="163"/>
      <c r="H166" s="163"/>
      <c r="I166" s="163"/>
      <c r="J166" s="163"/>
      <c r="K166" s="244"/>
      <c r="L166" s="163"/>
      <c r="M166" s="163"/>
      <c r="N166" s="163">
        <v>92</v>
      </c>
      <c r="O166" s="163" t="s">
        <v>164</v>
      </c>
      <c r="P166" s="163"/>
      <c r="Q166" s="163"/>
      <c r="R166" s="162"/>
      <c r="S166" s="155"/>
    </row>
    <row r="167" spans="3:19" hidden="1">
      <c r="C167" s="165"/>
      <c r="D167" s="224"/>
      <c r="E167" s="224"/>
      <c r="F167" s="163"/>
      <c r="G167" s="163"/>
      <c r="H167" s="163"/>
      <c r="I167" s="163"/>
      <c r="J167" s="163"/>
      <c r="K167" s="244"/>
      <c r="L167" s="163"/>
      <c r="M167" s="163"/>
      <c r="N167" s="163">
        <v>93</v>
      </c>
      <c r="O167" s="163" t="s">
        <v>165</v>
      </c>
      <c r="P167" s="163"/>
      <c r="Q167" s="163"/>
      <c r="R167" s="162"/>
      <c r="S167" s="155"/>
    </row>
    <row r="168" spans="3:19" hidden="1">
      <c r="C168" s="165"/>
      <c r="D168" s="224"/>
      <c r="E168" s="224"/>
      <c r="F168" s="163"/>
      <c r="G168" s="163"/>
      <c r="H168" s="163"/>
      <c r="I168" s="163"/>
      <c r="J168" s="163"/>
      <c r="K168" s="244"/>
      <c r="L168" s="163"/>
      <c r="M168" s="163"/>
      <c r="N168" s="163">
        <v>94</v>
      </c>
      <c r="O168" s="163" t="s">
        <v>140</v>
      </c>
      <c r="P168" s="163"/>
      <c r="Q168" s="163"/>
      <c r="R168" s="162"/>
      <c r="S168" s="155"/>
    </row>
    <row r="169" spans="3:19" hidden="1">
      <c r="C169" s="165"/>
      <c r="D169" s="224"/>
      <c r="E169" s="224"/>
      <c r="F169" s="163"/>
      <c r="G169" s="163"/>
      <c r="H169" s="163"/>
      <c r="I169" s="163"/>
      <c r="J169" s="163"/>
      <c r="K169" s="244"/>
      <c r="L169" s="163"/>
      <c r="M169" s="163"/>
      <c r="N169" s="163">
        <v>95</v>
      </c>
      <c r="O169" s="163" t="s">
        <v>129</v>
      </c>
      <c r="P169" s="163"/>
      <c r="Q169" s="163"/>
      <c r="R169" s="162"/>
      <c r="S169" s="155"/>
    </row>
    <row r="170" spans="3:19" hidden="1">
      <c r="C170" s="165"/>
      <c r="D170" s="224"/>
      <c r="E170" s="224"/>
      <c r="F170" s="163"/>
      <c r="G170" s="163"/>
      <c r="H170" s="163"/>
      <c r="I170" s="163"/>
      <c r="J170" s="163"/>
      <c r="K170" s="244"/>
      <c r="L170" s="163"/>
      <c r="M170" s="163"/>
      <c r="N170" s="163">
        <v>96</v>
      </c>
      <c r="O170" s="163" t="s">
        <v>166</v>
      </c>
      <c r="P170" s="163"/>
      <c r="Q170" s="163"/>
      <c r="R170" s="162"/>
      <c r="S170" s="155"/>
    </row>
    <row r="171" spans="3:19" hidden="1">
      <c r="C171" s="165"/>
      <c r="D171" s="224"/>
      <c r="E171" s="224"/>
      <c r="F171" s="163"/>
      <c r="G171" s="163"/>
      <c r="H171" s="163"/>
      <c r="I171" s="163"/>
      <c r="J171" s="163"/>
      <c r="K171" s="244"/>
      <c r="L171" s="163"/>
      <c r="M171" s="163"/>
      <c r="N171" s="163">
        <v>97</v>
      </c>
      <c r="O171" s="163" t="s">
        <v>183</v>
      </c>
      <c r="P171" s="163"/>
      <c r="Q171" s="163"/>
      <c r="R171" s="162"/>
      <c r="S171" s="155"/>
    </row>
    <row r="172" spans="3:19" hidden="1">
      <c r="C172" s="165"/>
      <c r="D172" s="224"/>
      <c r="E172" s="224"/>
      <c r="F172" s="163"/>
      <c r="G172" s="163"/>
      <c r="H172" s="163"/>
      <c r="I172" s="163"/>
      <c r="J172" s="163"/>
      <c r="K172" s="244"/>
      <c r="L172" s="163"/>
      <c r="M172" s="163"/>
      <c r="N172" s="163">
        <v>98</v>
      </c>
      <c r="O172" s="163" t="s">
        <v>112</v>
      </c>
      <c r="P172" s="163"/>
      <c r="Q172" s="163"/>
      <c r="R172" s="162"/>
      <c r="S172" s="155"/>
    </row>
    <row r="173" spans="3:19" hidden="1">
      <c r="C173" s="165"/>
      <c r="D173" s="224"/>
      <c r="E173" s="224"/>
      <c r="F173" s="163"/>
      <c r="G173" s="163"/>
      <c r="H173" s="163"/>
      <c r="I173" s="163"/>
      <c r="J173" s="163"/>
      <c r="K173" s="244"/>
      <c r="L173" s="163"/>
      <c r="M173" s="163"/>
      <c r="N173" s="163">
        <v>99</v>
      </c>
      <c r="O173" s="163" t="s">
        <v>141</v>
      </c>
      <c r="P173" s="163"/>
      <c r="Q173" s="163"/>
      <c r="R173" s="162"/>
      <c r="S173" s="155"/>
    </row>
    <row r="174" spans="3:19" hidden="1">
      <c r="C174" s="165"/>
      <c r="D174" s="224"/>
      <c r="E174" s="224"/>
      <c r="F174" s="163"/>
      <c r="G174" s="163"/>
      <c r="H174" s="163"/>
      <c r="I174" s="163"/>
      <c r="J174" s="163"/>
      <c r="K174" s="244"/>
      <c r="L174" s="163"/>
      <c r="M174" s="163"/>
      <c r="N174" s="163">
        <v>100</v>
      </c>
      <c r="O174" s="163" t="s">
        <v>130</v>
      </c>
      <c r="P174" s="163"/>
      <c r="Q174" s="163"/>
      <c r="R174" s="162"/>
      <c r="S174" s="155"/>
    </row>
    <row r="175" spans="3:19" hidden="1">
      <c r="C175" s="165"/>
      <c r="D175" s="224"/>
      <c r="E175" s="224"/>
      <c r="F175" s="163"/>
      <c r="G175" s="163"/>
      <c r="H175" s="163"/>
      <c r="I175" s="163"/>
      <c r="J175" s="163"/>
      <c r="K175" s="244"/>
      <c r="L175" s="163"/>
      <c r="M175" s="163"/>
      <c r="N175" s="163">
        <v>101</v>
      </c>
      <c r="O175" s="163" t="s">
        <v>113</v>
      </c>
      <c r="P175" s="163"/>
      <c r="Q175" s="163"/>
      <c r="R175" s="162"/>
      <c r="S175" s="155"/>
    </row>
    <row r="176" spans="3:19" hidden="1">
      <c r="C176" s="165"/>
      <c r="D176" s="224"/>
      <c r="E176" s="224"/>
      <c r="F176" s="163"/>
      <c r="G176" s="163"/>
      <c r="H176" s="163"/>
      <c r="I176" s="163"/>
      <c r="J176" s="163"/>
      <c r="K176" s="244"/>
      <c r="L176" s="163"/>
      <c r="M176" s="163"/>
      <c r="N176" s="163">
        <v>102</v>
      </c>
      <c r="O176" s="163" t="s">
        <v>131</v>
      </c>
      <c r="P176" s="163"/>
      <c r="Q176" s="163"/>
      <c r="R176" s="162"/>
      <c r="S176" s="155"/>
    </row>
    <row r="177" spans="2:19" hidden="1">
      <c r="C177" s="165"/>
      <c r="D177" s="224"/>
      <c r="E177" s="224"/>
      <c r="F177" s="163"/>
      <c r="G177" s="163"/>
      <c r="H177" s="163"/>
      <c r="I177" s="163"/>
      <c r="J177" s="163"/>
      <c r="K177" s="244"/>
      <c r="L177" s="163"/>
      <c r="M177" s="163"/>
      <c r="N177" s="163">
        <v>103</v>
      </c>
      <c r="O177" s="163" t="s">
        <v>184</v>
      </c>
      <c r="P177" s="163"/>
      <c r="Q177" s="163"/>
      <c r="R177" s="162"/>
      <c r="S177" s="155"/>
    </row>
    <row r="178" spans="2:19" hidden="1">
      <c r="C178" s="165"/>
      <c r="D178" s="224"/>
      <c r="E178" s="224"/>
      <c r="F178" s="163"/>
      <c r="G178" s="163"/>
      <c r="H178" s="163"/>
      <c r="I178" s="163"/>
      <c r="J178" s="163"/>
      <c r="K178" s="244"/>
      <c r="L178" s="163"/>
      <c r="M178" s="163"/>
      <c r="N178" s="163">
        <v>104</v>
      </c>
      <c r="O178" s="163" t="s">
        <v>194</v>
      </c>
      <c r="P178" s="163"/>
      <c r="Q178" s="163"/>
      <c r="R178" s="162"/>
      <c r="S178" s="155"/>
    </row>
    <row r="179" spans="2:19" hidden="1">
      <c r="C179" s="165"/>
      <c r="D179" s="224"/>
      <c r="E179" s="224"/>
      <c r="F179" s="163"/>
      <c r="G179" s="163"/>
      <c r="H179" s="163"/>
      <c r="I179" s="163"/>
      <c r="J179" s="163"/>
      <c r="K179" s="244"/>
      <c r="L179" s="163"/>
      <c r="M179" s="163"/>
      <c r="N179" s="163">
        <v>105</v>
      </c>
      <c r="O179" s="163" t="s">
        <v>185</v>
      </c>
      <c r="P179" s="163"/>
      <c r="Q179" s="163"/>
      <c r="R179" s="162"/>
      <c r="S179" s="155"/>
    </row>
    <row r="180" spans="2:19" hidden="1">
      <c r="C180" s="165"/>
      <c r="D180" s="224"/>
      <c r="E180" s="224"/>
      <c r="F180" s="163"/>
      <c r="G180" s="163"/>
      <c r="H180" s="163"/>
      <c r="I180" s="163"/>
      <c r="J180" s="163"/>
      <c r="K180" s="244"/>
      <c r="L180" s="163"/>
      <c r="M180" s="163"/>
      <c r="N180" s="163">
        <v>106</v>
      </c>
      <c r="O180" s="163" t="s">
        <v>142</v>
      </c>
      <c r="P180" s="163"/>
      <c r="Q180" s="163"/>
      <c r="R180" s="162"/>
      <c r="S180" s="155"/>
    </row>
    <row r="181" spans="2:19" hidden="1">
      <c r="C181" s="165"/>
      <c r="D181" s="224"/>
      <c r="E181" s="224"/>
      <c r="F181" s="163"/>
      <c r="G181" s="163"/>
      <c r="H181" s="163"/>
      <c r="I181" s="163"/>
      <c r="J181" s="163"/>
      <c r="K181" s="244"/>
      <c r="L181" s="163"/>
      <c r="M181" s="163"/>
      <c r="N181" s="163">
        <v>107</v>
      </c>
      <c r="O181" s="163" t="s">
        <v>88</v>
      </c>
      <c r="P181" s="163"/>
      <c r="Q181" s="163"/>
      <c r="R181" s="162"/>
      <c r="S181" s="155"/>
    </row>
    <row r="182" spans="2:19" hidden="1">
      <c r="C182" s="165"/>
      <c r="D182" s="224"/>
      <c r="E182" s="224"/>
      <c r="F182" s="163"/>
      <c r="G182" s="163"/>
      <c r="H182" s="163"/>
      <c r="I182" s="163"/>
      <c r="J182" s="163"/>
      <c r="K182" s="244"/>
      <c r="L182" s="163"/>
      <c r="M182" s="163"/>
      <c r="N182" s="163">
        <v>108</v>
      </c>
      <c r="O182" s="163" t="s">
        <v>143</v>
      </c>
      <c r="P182" s="163"/>
      <c r="Q182" s="163"/>
      <c r="R182" s="162"/>
      <c r="S182" s="155"/>
    </row>
    <row r="183" spans="2:19" hidden="1">
      <c r="C183" s="165"/>
      <c r="D183" s="224"/>
      <c r="E183" s="224"/>
      <c r="F183" s="163"/>
      <c r="G183" s="163"/>
      <c r="H183" s="163"/>
      <c r="I183" s="163"/>
      <c r="J183" s="163"/>
      <c r="K183" s="244"/>
      <c r="L183" s="163"/>
      <c r="M183" s="163"/>
      <c r="N183" s="163">
        <v>109</v>
      </c>
      <c r="O183" s="163" t="s">
        <v>195</v>
      </c>
      <c r="P183" s="163"/>
      <c r="Q183" s="163"/>
      <c r="R183" s="162"/>
      <c r="S183" s="155"/>
    </row>
    <row r="184" spans="2:19" hidden="1">
      <c r="C184" s="165"/>
      <c r="D184" s="224"/>
      <c r="E184" s="224"/>
      <c r="F184" s="163"/>
      <c r="G184" s="163"/>
      <c r="H184" s="163"/>
      <c r="I184" s="163"/>
      <c r="J184" s="163"/>
      <c r="K184" s="244"/>
      <c r="L184" s="163"/>
      <c r="M184" s="163"/>
      <c r="N184" s="163">
        <v>110</v>
      </c>
      <c r="O184" s="163" t="s">
        <v>196</v>
      </c>
      <c r="P184" s="163"/>
      <c r="Q184" s="163"/>
      <c r="R184" s="162"/>
      <c r="S184" s="155"/>
    </row>
    <row r="185" spans="2:19" hidden="1">
      <c r="C185" s="165"/>
      <c r="D185" s="224"/>
      <c r="E185" s="224"/>
      <c r="F185" s="163"/>
      <c r="G185" s="163"/>
      <c r="H185" s="163"/>
      <c r="I185" s="163"/>
      <c r="J185" s="163"/>
      <c r="K185" s="244"/>
      <c r="L185" s="163"/>
      <c r="M185" s="163"/>
      <c r="N185" s="163">
        <v>111</v>
      </c>
      <c r="O185" s="163" t="s">
        <v>197</v>
      </c>
      <c r="P185" s="163"/>
      <c r="Q185" s="163"/>
      <c r="R185" s="162"/>
      <c r="S185" s="155"/>
    </row>
    <row r="186" spans="2:19" hidden="1">
      <c r="C186" s="165"/>
      <c r="D186" s="224"/>
      <c r="E186" s="224"/>
      <c r="F186" s="163"/>
      <c r="G186" s="163"/>
      <c r="H186" s="163"/>
      <c r="I186" s="163"/>
      <c r="J186" s="163"/>
      <c r="K186" s="244"/>
      <c r="L186" s="163"/>
      <c r="M186" s="163"/>
      <c r="N186" s="163"/>
      <c r="O186" s="163"/>
      <c r="P186" s="163"/>
      <c r="Q186" s="163"/>
      <c r="R186" s="162"/>
      <c r="S186" s="155"/>
    </row>
    <row r="187" spans="2:19" hidden="1">
      <c r="B187" s="121"/>
      <c r="C187" s="178"/>
      <c r="D187" s="226"/>
      <c r="E187" s="226"/>
      <c r="F187" s="121"/>
      <c r="R187" s="137"/>
      <c r="S187" s="155"/>
    </row>
    <row r="188" spans="2:19" hidden="1">
      <c r="B188" s="121"/>
      <c r="C188" s="114" t="s">
        <v>52</v>
      </c>
      <c r="D188" s="218" t="s">
        <v>211</v>
      </c>
      <c r="E188" s="218" t="s">
        <v>208</v>
      </c>
      <c r="F188" s="121"/>
      <c r="R188" s="137"/>
      <c r="S188" s="155"/>
    </row>
    <row r="189" spans="2:19" hidden="1">
      <c r="B189" s="121"/>
      <c r="C189" s="131">
        <v>34</v>
      </c>
      <c r="D189" s="227">
        <f>ievads!L43</f>
        <v>0</v>
      </c>
      <c r="E189" s="227">
        <f>ievads!M43</f>
        <v>0</v>
      </c>
      <c r="F189" s="121"/>
      <c r="R189" s="137"/>
      <c r="S189" s="155"/>
    </row>
    <row r="190" spans="2:19" hidden="1">
      <c r="B190" s="121"/>
      <c r="C190" s="131">
        <v>35</v>
      </c>
      <c r="D190" s="227">
        <f>ievads!L44</f>
        <v>0</v>
      </c>
      <c r="E190" s="227">
        <f>ievads!M44</f>
        <v>0</v>
      </c>
      <c r="F190" s="121"/>
      <c r="R190" s="137"/>
      <c r="S190" s="155"/>
    </row>
    <row r="191" spans="2:19" hidden="1">
      <c r="B191" s="121"/>
      <c r="C191" s="131">
        <v>36</v>
      </c>
      <c r="D191" s="227">
        <f>ievads!L45</f>
        <v>0</v>
      </c>
      <c r="E191" s="227">
        <f>ievads!M45</f>
        <v>0</v>
      </c>
      <c r="F191" s="121"/>
      <c r="R191" s="137"/>
      <c r="S191" s="155"/>
    </row>
    <row r="192" spans="2:19" hidden="1">
      <c r="B192" s="121"/>
      <c r="C192" s="131">
        <v>37</v>
      </c>
      <c r="D192" s="227">
        <f>ievads!L46</f>
        <v>0</v>
      </c>
      <c r="E192" s="227">
        <f>ievads!M46</f>
        <v>0</v>
      </c>
      <c r="F192" s="121"/>
      <c r="R192" s="137"/>
      <c r="S192" s="155"/>
    </row>
    <row r="193" spans="2:19" hidden="1">
      <c r="B193" s="121"/>
      <c r="C193" s="131">
        <v>38</v>
      </c>
      <c r="D193" s="227">
        <f>ievads!L47</f>
        <v>0</v>
      </c>
      <c r="E193" s="227">
        <f>ievads!M47</f>
        <v>0</v>
      </c>
      <c r="F193" s="121"/>
      <c r="R193" s="137"/>
      <c r="S193" s="155"/>
    </row>
    <row r="194" spans="2:19" hidden="1">
      <c r="B194" s="121"/>
      <c r="C194" s="131">
        <v>39</v>
      </c>
      <c r="D194" s="227">
        <f>ievads!L48</f>
        <v>0</v>
      </c>
      <c r="E194" s="227">
        <f>ievads!M48</f>
        <v>0</v>
      </c>
      <c r="F194" s="121"/>
      <c r="R194" s="137"/>
      <c r="S194" s="155"/>
    </row>
    <row r="195" spans="2:19" hidden="1">
      <c r="B195" s="121"/>
      <c r="C195" s="131">
        <v>40</v>
      </c>
      <c r="D195" s="227">
        <f>ievads!L49</f>
        <v>0</v>
      </c>
      <c r="E195" s="227">
        <f>ievads!M49</f>
        <v>0</v>
      </c>
      <c r="F195" s="121"/>
      <c r="R195" s="137"/>
      <c r="S195" s="155"/>
    </row>
    <row r="196" spans="2:19" hidden="1">
      <c r="B196" s="121"/>
      <c r="C196" s="131">
        <v>41</v>
      </c>
      <c r="D196" s="227">
        <f>ievads!L50</f>
        <v>0</v>
      </c>
      <c r="E196" s="227">
        <f>ievads!M50</f>
        <v>0</v>
      </c>
      <c r="F196" s="121"/>
      <c r="R196" s="137"/>
      <c r="S196" s="155"/>
    </row>
    <row r="197" spans="2:19" hidden="1">
      <c r="B197" s="121"/>
      <c r="C197" s="131">
        <v>42</v>
      </c>
      <c r="D197" s="227">
        <f>ievads!L51</f>
        <v>0</v>
      </c>
      <c r="E197" s="227">
        <f>ievads!M51</f>
        <v>0</v>
      </c>
      <c r="F197" s="121"/>
      <c r="R197" s="137"/>
      <c r="S197" s="155"/>
    </row>
    <row r="198" spans="2:19" hidden="1">
      <c r="B198" s="121"/>
      <c r="C198" s="131">
        <v>43</v>
      </c>
      <c r="D198" s="227">
        <f>ievads!L52</f>
        <v>0</v>
      </c>
      <c r="E198" s="227">
        <f>ievads!M52</f>
        <v>0</v>
      </c>
      <c r="F198" s="121"/>
      <c r="R198" s="137"/>
      <c r="S198" s="155"/>
    </row>
    <row r="199" spans="2:19" hidden="1">
      <c r="B199" s="121"/>
      <c r="C199" s="131">
        <v>44</v>
      </c>
      <c r="D199" s="227">
        <f>ievads!L53</f>
        <v>0</v>
      </c>
      <c r="E199" s="227">
        <f>ievads!M53</f>
        <v>0</v>
      </c>
      <c r="F199" s="121"/>
      <c r="R199" s="137"/>
      <c r="S199" s="155"/>
    </row>
    <row r="200" spans="2:19" hidden="1">
      <c r="B200" s="121"/>
      <c r="C200" s="131">
        <v>45</v>
      </c>
      <c r="D200" s="227">
        <f>ievads!L54</f>
        <v>0</v>
      </c>
      <c r="E200" s="227">
        <f>ievads!M54</f>
        <v>0</v>
      </c>
      <c r="F200" s="121"/>
      <c r="R200" s="137"/>
      <c r="S200" s="155"/>
    </row>
    <row r="201" spans="2:19" hidden="1">
      <c r="B201" s="121"/>
      <c r="C201" s="131">
        <v>46</v>
      </c>
      <c r="D201" s="227">
        <f>ievads!L55</f>
        <v>0</v>
      </c>
      <c r="E201" s="227">
        <f>ievads!M55</f>
        <v>0</v>
      </c>
      <c r="F201" s="121"/>
      <c r="R201" s="137"/>
      <c r="S201" s="155"/>
    </row>
    <row r="202" spans="2:19" hidden="1">
      <c r="B202" s="121"/>
      <c r="C202" s="131">
        <v>47</v>
      </c>
      <c r="D202" s="227">
        <f>ievads!L56</f>
        <v>0</v>
      </c>
      <c r="E202" s="227">
        <f>ievads!M56</f>
        <v>0</v>
      </c>
      <c r="F202" s="121"/>
      <c r="R202" s="137"/>
      <c r="S202" s="155"/>
    </row>
    <row r="203" spans="2:19" hidden="1">
      <c r="B203" s="121"/>
      <c r="C203" s="131">
        <v>48</v>
      </c>
      <c r="D203" s="227">
        <f>ievads!L57</f>
        <v>0</v>
      </c>
      <c r="E203" s="227">
        <f>ievads!M57</f>
        <v>0</v>
      </c>
      <c r="F203" s="121"/>
      <c r="R203" s="137"/>
      <c r="S203" s="155"/>
    </row>
    <row r="204" spans="2:19" hidden="1">
      <c r="B204" s="121"/>
      <c r="C204" s="131">
        <v>49</v>
      </c>
      <c r="D204" s="227">
        <f>ievads!L58</f>
        <v>0</v>
      </c>
      <c r="E204" s="227">
        <f>ievads!M58</f>
        <v>0</v>
      </c>
      <c r="F204" s="121"/>
      <c r="R204" s="137"/>
      <c r="S204" s="155"/>
    </row>
    <row r="205" spans="2:19" hidden="1">
      <c r="B205" s="121"/>
      <c r="C205" s="131">
        <v>50</v>
      </c>
      <c r="D205" s="227">
        <f>ievads!L59</f>
        <v>0</v>
      </c>
      <c r="E205" s="227">
        <f>ievads!M59</f>
        <v>0</v>
      </c>
      <c r="F205" s="121"/>
      <c r="R205" s="137"/>
      <c r="S205" s="155"/>
    </row>
    <row r="206" spans="2:19" hidden="1">
      <c r="B206" s="121"/>
      <c r="C206" s="178"/>
      <c r="D206" s="226"/>
      <c r="E206" s="226"/>
      <c r="F206" s="121"/>
      <c r="R206" s="137"/>
      <c r="S206" s="155"/>
    </row>
    <row r="207" spans="2:19" hidden="1">
      <c r="R207" s="137"/>
      <c r="S207" s="155"/>
    </row>
    <row r="208" spans="2:19">
      <c r="R208" s="137"/>
      <c r="S208" s="155"/>
    </row>
    <row r="209" spans="18:19">
      <c r="R209" s="137"/>
      <c r="S209" s="155"/>
    </row>
    <row r="210" spans="18:19">
      <c r="R210" s="137"/>
      <c r="S210" s="155"/>
    </row>
    <row r="211" spans="18:19">
      <c r="R211" s="137"/>
      <c r="S211" s="155"/>
    </row>
    <row r="212" spans="18:19">
      <c r="R212" s="137"/>
      <c r="S212" s="155"/>
    </row>
    <row r="213" spans="18:19">
      <c r="R213" s="137"/>
      <c r="S213" s="155"/>
    </row>
    <row r="214" spans="18:19">
      <c r="R214" s="137"/>
      <c r="S214" s="155"/>
    </row>
    <row r="215" spans="18:19">
      <c r="R215" s="137"/>
      <c r="S215" s="155"/>
    </row>
    <row r="216" spans="18:19">
      <c r="R216" s="137"/>
      <c r="S216" s="155"/>
    </row>
    <row r="217" spans="18:19">
      <c r="R217" s="137"/>
      <c r="S217" s="155"/>
    </row>
    <row r="218" spans="18:19">
      <c r="R218" s="137"/>
      <c r="S218" s="155"/>
    </row>
    <row r="219" spans="18:19">
      <c r="R219" s="137"/>
      <c r="S219" s="155"/>
    </row>
    <row r="220" spans="18:19">
      <c r="R220" s="137"/>
      <c r="S220" s="155"/>
    </row>
    <row r="221" spans="18:19">
      <c r="R221" s="137"/>
      <c r="S221" s="155"/>
    </row>
    <row r="222" spans="18:19">
      <c r="R222" s="137"/>
      <c r="S222" s="155"/>
    </row>
    <row r="223" spans="18:19">
      <c r="R223" s="137"/>
      <c r="S223" s="155"/>
    </row>
    <row r="224" spans="18:19">
      <c r="R224" s="137"/>
      <c r="S224" s="155"/>
    </row>
    <row r="225" spans="18:19">
      <c r="R225" s="137"/>
      <c r="S225" s="155"/>
    </row>
    <row r="226" spans="18:19">
      <c r="R226" s="137"/>
      <c r="S226" s="155"/>
    </row>
    <row r="227" spans="18:19">
      <c r="R227" s="137"/>
      <c r="S227" s="155"/>
    </row>
    <row r="228" spans="18:19">
      <c r="R228" s="137"/>
      <c r="S228" s="155"/>
    </row>
    <row r="229" spans="18:19">
      <c r="R229" s="137"/>
      <c r="S229" s="155"/>
    </row>
    <row r="230" spans="18:19">
      <c r="R230" s="137"/>
      <c r="S230" s="155"/>
    </row>
    <row r="231" spans="18:19">
      <c r="R231" s="137"/>
      <c r="S231" s="155"/>
    </row>
    <row r="232" spans="18:19">
      <c r="R232" s="137"/>
      <c r="S232" s="155"/>
    </row>
    <row r="233" spans="18:19">
      <c r="R233" s="137"/>
      <c r="S233" s="155"/>
    </row>
    <row r="234" spans="18:19">
      <c r="R234" s="137"/>
      <c r="S234" s="155"/>
    </row>
    <row r="235" spans="18:19">
      <c r="R235" s="137"/>
      <c r="S235" s="155"/>
    </row>
    <row r="236" spans="18:19">
      <c r="R236" s="137"/>
      <c r="S236" s="155"/>
    </row>
    <row r="237" spans="18:19">
      <c r="R237" s="137"/>
      <c r="S237" s="155"/>
    </row>
    <row r="238" spans="18:19">
      <c r="R238" s="137"/>
      <c r="S238" s="155"/>
    </row>
    <row r="239" spans="18:19">
      <c r="R239" s="137"/>
      <c r="S239" s="155"/>
    </row>
    <row r="240" spans="18:19">
      <c r="R240" s="137"/>
      <c r="S240" s="155"/>
    </row>
    <row r="241" spans="18:19">
      <c r="R241" s="137"/>
      <c r="S241" s="155"/>
    </row>
    <row r="242" spans="18:19">
      <c r="R242" s="137"/>
      <c r="S242" s="155"/>
    </row>
    <row r="243" spans="18:19">
      <c r="R243" s="137"/>
      <c r="S243" s="155"/>
    </row>
    <row r="244" spans="18:19">
      <c r="R244" s="137"/>
      <c r="S244" s="155"/>
    </row>
    <row r="245" spans="18:19">
      <c r="R245" s="137"/>
      <c r="S245" s="155"/>
    </row>
    <row r="246" spans="18:19">
      <c r="R246" s="137"/>
      <c r="S246" s="155"/>
    </row>
    <row r="247" spans="18:19">
      <c r="R247" s="137"/>
      <c r="S247" s="155"/>
    </row>
    <row r="248" spans="18:19">
      <c r="R248" s="137"/>
      <c r="S248" s="155"/>
    </row>
    <row r="249" spans="18:19">
      <c r="R249" s="137"/>
      <c r="S249" s="155"/>
    </row>
    <row r="250" spans="18:19">
      <c r="R250" s="137"/>
      <c r="S250" s="155"/>
    </row>
    <row r="251" spans="18:19">
      <c r="R251" s="137"/>
      <c r="S251" s="155"/>
    </row>
    <row r="252" spans="18:19">
      <c r="R252" s="137"/>
      <c r="S252" s="155"/>
    </row>
    <row r="253" spans="18:19">
      <c r="R253" s="137"/>
      <c r="S253" s="155"/>
    </row>
    <row r="254" spans="18:19">
      <c r="R254" s="137"/>
      <c r="S254" s="155"/>
    </row>
    <row r="255" spans="18:19">
      <c r="R255" s="137"/>
      <c r="S255" s="155"/>
    </row>
    <row r="256" spans="18:19">
      <c r="R256" s="137"/>
      <c r="S256" s="155"/>
    </row>
    <row r="257" spans="18:19">
      <c r="R257" s="137"/>
      <c r="S257" s="155"/>
    </row>
    <row r="258" spans="18:19">
      <c r="R258" s="137"/>
      <c r="S258" s="155"/>
    </row>
    <row r="259" spans="18:19">
      <c r="R259" s="137"/>
      <c r="S259" s="155"/>
    </row>
    <row r="260" spans="18:19">
      <c r="R260" s="137"/>
      <c r="S260" s="155"/>
    </row>
    <row r="261" spans="18:19">
      <c r="R261" s="137"/>
      <c r="S261" s="155"/>
    </row>
    <row r="262" spans="18:19">
      <c r="R262" s="137"/>
      <c r="S262" s="155"/>
    </row>
    <row r="263" spans="18:19">
      <c r="R263" s="137"/>
      <c r="S263" s="155"/>
    </row>
    <row r="264" spans="18:19">
      <c r="R264" s="137"/>
      <c r="S264" s="155"/>
    </row>
    <row r="265" spans="18:19">
      <c r="R265" s="137"/>
      <c r="S265" s="155"/>
    </row>
    <row r="266" spans="18:19">
      <c r="R266" s="137"/>
      <c r="S266" s="155"/>
    </row>
    <row r="267" spans="18:19">
      <c r="R267" s="137"/>
      <c r="S267" s="155"/>
    </row>
    <row r="268" spans="18:19">
      <c r="R268" s="137"/>
      <c r="S268" s="155"/>
    </row>
    <row r="269" spans="18:19">
      <c r="R269" s="137"/>
      <c r="S269" s="155"/>
    </row>
    <row r="270" spans="18:19">
      <c r="R270" s="137"/>
      <c r="S270" s="155"/>
    </row>
    <row r="271" spans="18:19">
      <c r="R271" s="137"/>
      <c r="S271" s="155"/>
    </row>
    <row r="272" spans="18:19">
      <c r="R272" s="137"/>
      <c r="S272" s="155"/>
    </row>
    <row r="273" spans="18:19">
      <c r="R273" s="137"/>
      <c r="S273" s="155"/>
    </row>
    <row r="274" spans="18:19">
      <c r="R274" s="137"/>
      <c r="S274" s="155"/>
    </row>
    <row r="275" spans="18:19">
      <c r="R275" s="137"/>
      <c r="S275" s="155"/>
    </row>
    <row r="276" spans="18:19">
      <c r="R276" s="137"/>
      <c r="S276" s="155"/>
    </row>
    <row r="277" spans="18:19">
      <c r="R277" s="137"/>
      <c r="S277" s="155"/>
    </row>
    <row r="278" spans="18:19">
      <c r="R278" s="137"/>
      <c r="S278" s="155"/>
    </row>
    <row r="279" spans="18:19">
      <c r="R279" s="137"/>
      <c r="S279" s="155"/>
    </row>
    <row r="280" spans="18:19">
      <c r="R280" s="137"/>
      <c r="S280" s="155"/>
    </row>
    <row r="281" spans="18:19">
      <c r="R281" s="137"/>
      <c r="S281" s="155"/>
    </row>
    <row r="282" spans="18:19">
      <c r="R282" s="137"/>
      <c r="S282" s="155"/>
    </row>
    <row r="283" spans="18:19">
      <c r="R283" s="137"/>
      <c r="S283" s="155"/>
    </row>
    <row r="284" spans="18:19">
      <c r="R284" s="137"/>
      <c r="S284" s="155"/>
    </row>
    <row r="285" spans="18:19">
      <c r="R285" s="137"/>
      <c r="S285" s="155"/>
    </row>
    <row r="286" spans="18:19">
      <c r="R286" s="137"/>
      <c r="S286" s="155"/>
    </row>
    <row r="287" spans="18:19">
      <c r="R287" s="137"/>
      <c r="S287" s="155"/>
    </row>
    <row r="288" spans="18:19">
      <c r="R288" s="137"/>
      <c r="S288" s="155"/>
    </row>
    <row r="289" spans="18:19">
      <c r="R289" s="137"/>
      <c r="S289" s="155"/>
    </row>
    <row r="290" spans="18:19">
      <c r="R290" s="137"/>
      <c r="S290" s="155"/>
    </row>
    <row r="291" spans="18:19">
      <c r="R291" s="137"/>
      <c r="S291" s="155"/>
    </row>
    <row r="292" spans="18:19">
      <c r="R292" s="137"/>
      <c r="S292" s="155"/>
    </row>
    <row r="293" spans="18:19">
      <c r="R293" s="137"/>
      <c r="S293" s="155"/>
    </row>
    <row r="294" spans="18:19">
      <c r="R294" s="137"/>
      <c r="S294" s="155"/>
    </row>
    <row r="295" spans="18:19">
      <c r="R295" s="137"/>
      <c r="S295" s="155"/>
    </row>
    <row r="296" spans="18:19">
      <c r="R296" s="137"/>
      <c r="S296" s="155"/>
    </row>
    <row r="297" spans="18:19">
      <c r="R297" s="137"/>
      <c r="S297" s="155"/>
    </row>
    <row r="298" spans="18:19">
      <c r="R298" s="137"/>
      <c r="S298" s="155"/>
    </row>
    <row r="299" spans="18:19">
      <c r="R299" s="137"/>
      <c r="S299" s="155"/>
    </row>
    <row r="300" spans="18:19">
      <c r="R300" s="137"/>
      <c r="S300" s="155"/>
    </row>
    <row r="301" spans="18:19">
      <c r="R301" s="137"/>
      <c r="S301" s="155"/>
    </row>
    <row r="302" spans="18:19">
      <c r="R302" s="137"/>
      <c r="S302" s="155"/>
    </row>
    <row r="303" spans="18:19">
      <c r="R303" s="137"/>
      <c r="S303" s="155"/>
    </row>
    <row r="304" spans="18:19">
      <c r="R304" s="137"/>
      <c r="S304" s="155"/>
    </row>
    <row r="305" spans="18:19">
      <c r="R305" s="137"/>
      <c r="S305" s="155"/>
    </row>
    <row r="306" spans="18:19">
      <c r="R306" s="137"/>
      <c r="S306" s="155"/>
    </row>
    <row r="307" spans="18:19">
      <c r="R307" s="137"/>
      <c r="S307" s="155"/>
    </row>
    <row r="308" spans="18:19">
      <c r="R308" s="137"/>
      <c r="S308" s="155"/>
    </row>
    <row r="309" spans="18:19">
      <c r="R309" s="137"/>
      <c r="S309" s="155"/>
    </row>
    <row r="310" spans="18:19">
      <c r="R310" s="137"/>
      <c r="S310" s="155"/>
    </row>
    <row r="311" spans="18:19">
      <c r="R311" s="137"/>
      <c r="S311" s="155"/>
    </row>
    <row r="312" spans="18:19">
      <c r="R312" s="137"/>
      <c r="S312" s="155"/>
    </row>
    <row r="313" spans="18:19">
      <c r="R313" s="137"/>
      <c r="S313" s="155"/>
    </row>
    <row r="314" spans="18:19">
      <c r="R314" s="137"/>
      <c r="S314" s="155"/>
    </row>
    <row r="315" spans="18:19">
      <c r="R315" s="137"/>
      <c r="S315" s="155"/>
    </row>
    <row r="316" spans="18:19">
      <c r="R316" s="137"/>
      <c r="S316" s="155"/>
    </row>
    <row r="317" spans="18:19">
      <c r="R317" s="137"/>
      <c r="S317" s="155"/>
    </row>
    <row r="318" spans="18:19">
      <c r="R318" s="137"/>
      <c r="S318" s="155"/>
    </row>
    <row r="319" spans="18:19">
      <c r="R319" s="137"/>
      <c r="S319" s="155"/>
    </row>
    <row r="320" spans="18:19">
      <c r="R320" s="137"/>
      <c r="S320" s="155"/>
    </row>
    <row r="321" spans="18:19">
      <c r="R321" s="137"/>
      <c r="S321" s="155"/>
    </row>
    <row r="322" spans="18:19">
      <c r="R322" s="137"/>
      <c r="S322" s="155"/>
    </row>
    <row r="323" spans="18:19">
      <c r="R323" s="137"/>
      <c r="S323" s="155"/>
    </row>
    <row r="324" spans="18:19">
      <c r="R324" s="137"/>
      <c r="S324" s="155"/>
    </row>
    <row r="325" spans="18:19">
      <c r="R325" s="137"/>
      <c r="S325" s="155"/>
    </row>
    <row r="326" spans="18:19">
      <c r="R326" s="137"/>
      <c r="S326" s="155"/>
    </row>
    <row r="327" spans="18:19">
      <c r="R327" s="137"/>
      <c r="S327" s="155"/>
    </row>
    <row r="328" spans="18:19">
      <c r="R328" s="137"/>
      <c r="S328" s="155"/>
    </row>
    <row r="329" spans="18:19">
      <c r="R329" s="137"/>
      <c r="S329" s="155"/>
    </row>
    <row r="330" spans="18:19">
      <c r="R330" s="137"/>
      <c r="S330" s="155"/>
    </row>
    <row r="331" spans="18:19">
      <c r="R331" s="137"/>
      <c r="S331" s="155"/>
    </row>
    <row r="332" spans="18:19">
      <c r="R332" s="137"/>
      <c r="S332" s="155"/>
    </row>
    <row r="333" spans="18:19">
      <c r="R333" s="137"/>
      <c r="S333" s="155"/>
    </row>
    <row r="334" spans="18:19">
      <c r="R334" s="137"/>
      <c r="S334" s="155"/>
    </row>
    <row r="335" spans="18:19">
      <c r="R335" s="137"/>
      <c r="S335" s="155"/>
    </row>
    <row r="336" spans="18:19">
      <c r="R336" s="137"/>
      <c r="S336" s="155"/>
    </row>
    <row r="337" spans="18:19">
      <c r="R337" s="137"/>
      <c r="S337" s="155"/>
    </row>
    <row r="338" spans="18:19">
      <c r="R338" s="137"/>
      <c r="S338" s="155"/>
    </row>
    <row r="339" spans="18:19">
      <c r="R339" s="137"/>
      <c r="S339" s="155"/>
    </row>
    <row r="340" spans="18:19">
      <c r="R340" s="137"/>
      <c r="S340" s="155"/>
    </row>
    <row r="341" spans="18:19">
      <c r="R341" s="137"/>
      <c r="S341" s="155"/>
    </row>
    <row r="342" spans="18:19">
      <c r="R342" s="137"/>
      <c r="S342" s="155"/>
    </row>
    <row r="343" spans="18:19">
      <c r="R343" s="137"/>
      <c r="S343" s="155"/>
    </row>
    <row r="344" spans="18:19">
      <c r="R344" s="137"/>
      <c r="S344" s="155"/>
    </row>
    <row r="345" spans="18:19">
      <c r="R345" s="137"/>
      <c r="S345" s="155"/>
    </row>
    <row r="346" spans="18:19">
      <c r="R346" s="137"/>
      <c r="S346" s="155"/>
    </row>
    <row r="347" spans="18:19">
      <c r="R347" s="137"/>
      <c r="S347" s="155"/>
    </row>
    <row r="348" spans="18:19">
      <c r="R348" s="137"/>
      <c r="S348" s="155"/>
    </row>
    <row r="349" spans="18:19">
      <c r="R349" s="137"/>
      <c r="S349" s="155"/>
    </row>
    <row r="350" spans="18:19">
      <c r="R350" s="137"/>
      <c r="S350" s="155"/>
    </row>
    <row r="351" spans="18:19">
      <c r="R351" s="137"/>
      <c r="S351" s="155"/>
    </row>
    <row r="352" spans="18:19">
      <c r="R352" s="137"/>
      <c r="S352" s="155"/>
    </row>
    <row r="353" spans="18:19">
      <c r="R353" s="137"/>
      <c r="S353" s="155"/>
    </row>
    <row r="354" spans="18:19">
      <c r="R354" s="137"/>
      <c r="S354" s="155"/>
    </row>
    <row r="355" spans="18:19">
      <c r="R355" s="137"/>
      <c r="S355" s="155"/>
    </row>
    <row r="356" spans="18:19">
      <c r="R356" s="137"/>
      <c r="S356" s="155"/>
    </row>
    <row r="357" spans="18:19">
      <c r="R357" s="137"/>
      <c r="S357" s="155"/>
    </row>
    <row r="358" spans="18:19">
      <c r="R358" s="137"/>
      <c r="S358" s="155"/>
    </row>
    <row r="359" spans="18:19">
      <c r="R359" s="137"/>
      <c r="S359" s="155"/>
    </row>
    <row r="360" spans="18:19">
      <c r="R360" s="137"/>
      <c r="S360" s="155"/>
    </row>
    <row r="361" spans="18:19">
      <c r="R361" s="137"/>
      <c r="S361" s="155"/>
    </row>
    <row r="362" spans="18:19">
      <c r="R362" s="137"/>
      <c r="S362" s="155"/>
    </row>
    <row r="363" spans="18:19">
      <c r="R363" s="137"/>
      <c r="S363" s="155"/>
    </row>
    <row r="364" spans="18:19">
      <c r="R364" s="137"/>
      <c r="S364" s="155"/>
    </row>
    <row r="365" spans="18:19">
      <c r="R365" s="137"/>
      <c r="S365" s="155"/>
    </row>
    <row r="366" spans="18:19">
      <c r="R366" s="137"/>
      <c r="S366" s="155"/>
    </row>
    <row r="367" spans="18:19">
      <c r="R367" s="137"/>
      <c r="S367" s="155"/>
    </row>
    <row r="368" spans="18:19">
      <c r="R368" s="137"/>
      <c r="S368" s="155"/>
    </row>
    <row r="369" spans="18:19">
      <c r="R369" s="137"/>
      <c r="S369" s="155"/>
    </row>
    <row r="370" spans="18:19">
      <c r="R370" s="137"/>
      <c r="S370" s="155"/>
    </row>
    <row r="371" spans="18:19">
      <c r="R371" s="137"/>
      <c r="S371" s="155"/>
    </row>
    <row r="372" spans="18:19">
      <c r="R372" s="137"/>
      <c r="S372" s="155"/>
    </row>
    <row r="373" spans="18:19">
      <c r="R373" s="137"/>
      <c r="S373" s="155"/>
    </row>
    <row r="374" spans="18:19">
      <c r="R374" s="137"/>
      <c r="S374" s="155"/>
    </row>
    <row r="375" spans="18:19">
      <c r="R375" s="137"/>
      <c r="S375" s="155"/>
    </row>
    <row r="376" spans="18:19">
      <c r="R376" s="137"/>
      <c r="S376" s="155"/>
    </row>
    <row r="377" spans="18:19">
      <c r="R377" s="137"/>
      <c r="S377" s="155"/>
    </row>
    <row r="378" spans="18:19">
      <c r="R378" s="137"/>
      <c r="S378" s="155"/>
    </row>
    <row r="379" spans="18:19">
      <c r="R379" s="137"/>
      <c r="S379" s="155"/>
    </row>
    <row r="380" spans="18:19">
      <c r="R380" s="137"/>
      <c r="S380" s="155"/>
    </row>
    <row r="381" spans="18:19">
      <c r="R381" s="137"/>
      <c r="S381" s="155"/>
    </row>
    <row r="382" spans="18:19">
      <c r="R382" s="137"/>
      <c r="S382" s="155"/>
    </row>
    <row r="383" spans="18:19">
      <c r="R383" s="137"/>
      <c r="S383" s="155"/>
    </row>
    <row r="384" spans="18:19">
      <c r="R384" s="137"/>
      <c r="S384" s="155"/>
    </row>
    <row r="385" spans="18:19">
      <c r="R385" s="137"/>
      <c r="S385" s="155"/>
    </row>
    <row r="386" spans="18:19">
      <c r="R386" s="137"/>
      <c r="S386" s="155"/>
    </row>
    <row r="387" spans="18:19">
      <c r="R387" s="137"/>
      <c r="S387" s="155"/>
    </row>
    <row r="388" spans="18:19">
      <c r="R388" s="137"/>
      <c r="S388" s="155"/>
    </row>
    <row r="389" spans="18:19">
      <c r="R389" s="137"/>
      <c r="S389" s="155"/>
    </row>
    <row r="390" spans="18:19">
      <c r="R390" s="137"/>
      <c r="S390" s="155"/>
    </row>
    <row r="391" spans="18:19">
      <c r="R391" s="137"/>
      <c r="S391" s="155"/>
    </row>
    <row r="392" spans="18:19">
      <c r="R392" s="137"/>
      <c r="S392" s="155"/>
    </row>
    <row r="393" spans="18:19">
      <c r="R393" s="137"/>
      <c r="S393" s="155"/>
    </row>
    <row r="394" spans="18:19">
      <c r="R394" s="137"/>
      <c r="S394" s="155"/>
    </row>
    <row r="395" spans="18:19">
      <c r="R395" s="137"/>
      <c r="S395" s="155"/>
    </row>
    <row r="396" spans="18:19">
      <c r="R396" s="137"/>
      <c r="S396" s="155"/>
    </row>
    <row r="397" spans="18:19">
      <c r="R397" s="137"/>
      <c r="S397" s="155"/>
    </row>
    <row r="398" spans="18:19">
      <c r="R398" s="137"/>
      <c r="S398" s="155"/>
    </row>
    <row r="399" spans="18:19">
      <c r="R399" s="137"/>
      <c r="S399" s="155"/>
    </row>
    <row r="400" spans="18:19">
      <c r="R400" s="137"/>
      <c r="S400" s="155"/>
    </row>
    <row r="401" spans="18:19">
      <c r="R401" s="137"/>
      <c r="S401" s="155"/>
    </row>
    <row r="402" spans="18:19">
      <c r="R402" s="137"/>
      <c r="S402" s="155"/>
    </row>
    <row r="403" spans="18:19">
      <c r="R403" s="137"/>
      <c r="S403" s="155"/>
    </row>
    <row r="404" spans="18:19">
      <c r="R404" s="137"/>
      <c r="S404" s="155"/>
    </row>
    <row r="405" spans="18:19">
      <c r="R405" s="137"/>
      <c r="S405" s="155"/>
    </row>
    <row r="406" spans="18:19">
      <c r="R406" s="137"/>
      <c r="S406" s="155"/>
    </row>
    <row r="407" spans="18:19">
      <c r="R407" s="137"/>
      <c r="S407" s="155"/>
    </row>
    <row r="408" spans="18:19">
      <c r="R408" s="137"/>
      <c r="S408" s="155"/>
    </row>
    <row r="409" spans="18:19">
      <c r="R409" s="137"/>
      <c r="S409" s="155"/>
    </row>
    <row r="410" spans="18:19">
      <c r="R410" s="137"/>
      <c r="S410" s="155"/>
    </row>
    <row r="411" spans="18:19">
      <c r="R411" s="137"/>
      <c r="S411" s="155"/>
    </row>
    <row r="412" spans="18:19">
      <c r="R412" s="137"/>
      <c r="S412" s="155"/>
    </row>
    <row r="413" spans="18:19">
      <c r="R413" s="137"/>
      <c r="S413" s="155"/>
    </row>
    <row r="414" spans="18:19">
      <c r="R414" s="137"/>
      <c r="S414" s="155"/>
    </row>
    <row r="415" spans="18:19">
      <c r="R415" s="137"/>
      <c r="S415" s="155"/>
    </row>
    <row r="416" spans="18:19">
      <c r="R416" s="137"/>
      <c r="S416" s="155"/>
    </row>
    <row r="417" spans="18:19">
      <c r="R417" s="137"/>
      <c r="S417" s="155"/>
    </row>
    <row r="418" spans="18:19">
      <c r="R418" s="137"/>
      <c r="S418" s="155"/>
    </row>
    <row r="419" spans="18:19">
      <c r="R419" s="137"/>
      <c r="S419" s="155"/>
    </row>
    <row r="420" spans="18:19">
      <c r="R420" s="137"/>
      <c r="S420" s="155"/>
    </row>
    <row r="421" spans="18:19">
      <c r="R421" s="137"/>
      <c r="S421" s="155"/>
    </row>
    <row r="422" spans="18:19">
      <c r="R422" s="137"/>
      <c r="S422" s="155"/>
    </row>
    <row r="423" spans="18:19">
      <c r="R423" s="137"/>
      <c r="S423" s="155"/>
    </row>
    <row r="424" spans="18:19">
      <c r="R424" s="137"/>
      <c r="S424" s="155"/>
    </row>
    <row r="425" spans="18:19">
      <c r="R425" s="137"/>
      <c r="S425" s="155"/>
    </row>
    <row r="426" spans="18:19">
      <c r="R426" s="137"/>
      <c r="S426" s="155"/>
    </row>
    <row r="427" spans="18:19">
      <c r="R427" s="137"/>
      <c r="S427" s="155"/>
    </row>
    <row r="428" spans="18:19">
      <c r="R428" s="137"/>
      <c r="S428" s="155"/>
    </row>
    <row r="429" spans="18:19">
      <c r="R429" s="137"/>
      <c r="S429" s="155"/>
    </row>
    <row r="430" spans="18:19">
      <c r="R430" s="137"/>
      <c r="S430" s="155"/>
    </row>
    <row r="431" spans="18:19">
      <c r="R431" s="137"/>
      <c r="S431" s="155"/>
    </row>
    <row r="432" spans="18:19">
      <c r="R432" s="137"/>
      <c r="S432" s="155"/>
    </row>
    <row r="433" spans="18:19">
      <c r="R433" s="137"/>
      <c r="S433" s="155"/>
    </row>
    <row r="434" spans="18:19">
      <c r="R434" s="137"/>
      <c r="S434" s="155"/>
    </row>
    <row r="435" spans="18:19">
      <c r="R435" s="137"/>
      <c r="S435" s="155"/>
    </row>
    <row r="436" spans="18:19">
      <c r="R436" s="137"/>
      <c r="S436" s="155"/>
    </row>
    <row r="437" spans="18:19">
      <c r="R437" s="137"/>
      <c r="S437" s="155"/>
    </row>
    <row r="438" spans="18:19">
      <c r="R438" s="137"/>
      <c r="S438" s="155"/>
    </row>
    <row r="439" spans="18:19">
      <c r="R439" s="137"/>
      <c r="S439" s="155"/>
    </row>
    <row r="440" spans="18:19">
      <c r="R440" s="137"/>
      <c r="S440" s="155"/>
    </row>
    <row r="441" spans="18:19">
      <c r="R441" s="137"/>
      <c r="S441" s="155"/>
    </row>
    <row r="442" spans="18:19">
      <c r="R442" s="137"/>
      <c r="S442" s="155"/>
    </row>
    <row r="443" spans="18:19">
      <c r="R443" s="137"/>
      <c r="S443" s="155"/>
    </row>
    <row r="444" spans="18:19">
      <c r="R444" s="137"/>
      <c r="S444" s="155"/>
    </row>
    <row r="445" spans="18:19">
      <c r="R445" s="137"/>
      <c r="S445" s="155"/>
    </row>
    <row r="446" spans="18:19">
      <c r="R446" s="137"/>
      <c r="S446" s="155"/>
    </row>
    <row r="447" spans="18:19">
      <c r="R447" s="137"/>
      <c r="S447" s="155"/>
    </row>
    <row r="448" spans="18:19">
      <c r="R448" s="137"/>
      <c r="S448" s="155"/>
    </row>
    <row r="449" spans="18:19">
      <c r="R449" s="137"/>
      <c r="S449" s="155"/>
    </row>
    <row r="450" spans="18:19">
      <c r="R450" s="137"/>
      <c r="S450" s="155"/>
    </row>
    <row r="451" spans="18:19">
      <c r="R451" s="137"/>
      <c r="S451" s="155"/>
    </row>
    <row r="452" spans="18:19">
      <c r="R452" s="137"/>
      <c r="S452" s="155"/>
    </row>
    <row r="453" spans="18:19">
      <c r="R453" s="137"/>
      <c r="S453" s="155"/>
    </row>
    <row r="454" spans="18:19">
      <c r="R454" s="137"/>
      <c r="S454" s="155"/>
    </row>
    <row r="455" spans="18:19">
      <c r="R455" s="137"/>
      <c r="S455" s="155"/>
    </row>
    <row r="456" spans="18:19">
      <c r="R456" s="137"/>
      <c r="S456" s="155"/>
    </row>
    <row r="457" spans="18:19">
      <c r="R457" s="137"/>
      <c r="S457" s="155"/>
    </row>
    <row r="458" spans="18:19">
      <c r="R458" s="137"/>
      <c r="S458" s="155"/>
    </row>
    <row r="459" spans="18:19">
      <c r="R459" s="137"/>
      <c r="S459" s="155"/>
    </row>
    <row r="460" spans="18:19">
      <c r="R460" s="137"/>
      <c r="S460" s="155"/>
    </row>
    <row r="461" spans="18:19">
      <c r="R461" s="137"/>
      <c r="S461" s="155"/>
    </row>
    <row r="462" spans="18:19">
      <c r="R462" s="137"/>
      <c r="S462" s="155"/>
    </row>
    <row r="463" spans="18:19">
      <c r="R463" s="137"/>
      <c r="S463" s="155"/>
    </row>
    <row r="464" spans="18:19">
      <c r="R464" s="137"/>
      <c r="S464" s="155"/>
    </row>
    <row r="465" spans="18:19">
      <c r="R465" s="137"/>
      <c r="S465" s="155"/>
    </row>
    <row r="466" spans="18:19">
      <c r="R466" s="137"/>
      <c r="S466" s="155"/>
    </row>
    <row r="467" spans="18:19">
      <c r="R467" s="137"/>
      <c r="S467" s="155"/>
    </row>
    <row r="468" spans="18:19">
      <c r="R468" s="137"/>
      <c r="S468" s="155"/>
    </row>
    <row r="469" spans="18:19">
      <c r="R469" s="137"/>
      <c r="S469" s="155"/>
    </row>
    <row r="470" spans="18:19">
      <c r="R470" s="137"/>
      <c r="S470" s="155"/>
    </row>
    <row r="471" spans="18:19">
      <c r="R471" s="137"/>
      <c r="S471" s="155"/>
    </row>
    <row r="472" spans="18:19">
      <c r="R472" s="137"/>
      <c r="S472" s="155"/>
    </row>
    <row r="473" spans="18:19">
      <c r="R473" s="137"/>
      <c r="S473" s="155"/>
    </row>
    <row r="474" spans="18:19">
      <c r="R474" s="137"/>
      <c r="S474" s="155"/>
    </row>
    <row r="475" spans="18:19">
      <c r="R475" s="137"/>
      <c r="S475" s="155"/>
    </row>
    <row r="476" spans="18:19">
      <c r="R476" s="137"/>
      <c r="S476" s="155"/>
    </row>
    <row r="477" spans="18:19">
      <c r="R477" s="137"/>
      <c r="S477" s="155"/>
    </row>
    <row r="478" spans="18:19">
      <c r="R478" s="137"/>
      <c r="S478" s="155"/>
    </row>
    <row r="479" spans="18:19">
      <c r="R479" s="137"/>
      <c r="S479" s="155"/>
    </row>
    <row r="480" spans="18:19">
      <c r="R480" s="137"/>
      <c r="S480" s="155"/>
    </row>
    <row r="481" spans="18:19">
      <c r="R481" s="137"/>
      <c r="S481" s="155"/>
    </row>
    <row r="482" spans="18:19">
      <c r="R482" s="137"/>
      <c r="S482" s="155"/>
    </row>
    <row r="483" spans="18:19">
      <c r="R483" s="137"/>
      <c r="S483" s="155"/>
    </row>
    <row r="484" spans="18:19">
      <c r="R484" s="137"/>
      <c r="S484" s="155"/>
    </row>
    <row r="485" spans="18:19">
      <c r="R485" s="137"/>
      <c r="S485" s="155"/>
    </row>
    <row r="486" spans="18:19">
      <c r="R486" s="137"/>
      <c r="S486" s="155"/>
    </row>
    <row r="487" spans="18:19">
      <c r="R487" s="137"/>
      <c r="S487" s="155"/>
    </row>
    <row r="488" spans="18:19">
      <c r="R488" s="137"/>
      <c r="S488" s="155"/>
    </row>
    <row r="489" spans="18:19">
      <c r="R489" s="137"/>
      <c r="S489" s="155"/>
    </row>
    <row r="490" spans="18:19">
      <c r="R490" s="137"/>
      <c r="S490" s="155"/>
    </row>
    <row r="491" spans="18:19">
      <c r="R491" s="137"/>
      <c r="S491" s="155"/>
    </row>
    <row r="492" spans="18:19">
      <c r="R492" s="137"/>
      <c r="S492" s="155"/>
    </row>
    <row r="493" spans="18:19">
      <c r="R493" s="137"/>
      <c r="S493" s="155"/>
    </row>
    <row r="494" spans="18:19">
      <c r="R494" s="137"/>
      <c r="S494" s="155"/>
    </row>
    <row r="495" spans="18:19">
      <c r="R495" s="137"/>
      <c r="S495" s="155"/>
    </row>
    <row r="496" spans="18:19">
      <c r="R496" s="137"/>
      <c r="S496" s="155"/>
    </row>
    <row r="497" spans="18:19">
      <c r="R497" s="137"/>
      <c r="S497" s="155"/>
    </row>
    <row r="498" spans="18:19">
      <c r="R498" s="137"/>
      <c r="S498" s="155"/>
    </row>
    <row r="499" spans="18:19">
      <c r="R499" s="137"/>
      <c r="S499" s="155"/>
    </row>
    <row r="500" spans="18:19">
      <c r="R500" s="137"/>
      <c r="S500" s="155"/>
    </row>
    <row r="501" spans="18:19">
      <c r="R501" s="137"/>
      <c r="S501" s="155"/>
    </row>
    <row r="502" spans="18:19">
      <c r="R502" s="137"/>
      <c r="S502" s="155"/>
    </row>
    <row r="503" spans="18:19">
      <c r="R503" s="137"/>
      <c r="S503" s="155"/>
    </row>
    <row r="504" spans="18:19">
      <c r="R504" s="137"/>
      <c r="S504" s="155"/>
    </row>
    <row r="505" spans="18:19">
      <c r="R505" s="137"/>
      <c r="S505" s="155"/>
    </row>
    <row r="506" spans="18:19">
      <c r="R506" s="137"/>
      <c r="S506" s="155"/>
    </row>
    <row r="507" spans="18:19">
      <c r="R507" s="137"/>
      <c r="S507" s="155"/>
    </row>
    <row r="508" spans="18:19">
      <c r="R508" s="137"/>
      <c r="S508" s="155"/>
    </row>
    <row r="509" spans="18:19">
      <c r="R509" s="137"/>
      <c r="S509" s="155"/>
    </row>
    <row r="510" spans="18:19">
      <c r="R510" s="137"/>
      <c r="S510" s="155"/>
    </row>
    <row r="511" spans="18:19">
      <c r="R511" s="137"/>
      <c r="S511" s="155"/>
    </row>
    <row r="512" spans="18:19">
      <c r="R512" s="137"/>
      <c r="S512" s="155"/>
    </row>
    <row r="513" spans="18:19">
      <c r="R513" s="137"/>
      <c r="S513" s="155"/>
    </row>
    <row r="514" spans="18:19">
      <c r="R514" s="137"/>
      <c r="S514" s="155"/>
    </row>
    <row r="515" spans="18:19">
      <c r="R515" s="137"/>
      <c r="S515" s="155"/>
    </row>
    <row r="516" spans="18:19">
      <c r="R516" s="137"/>
      <c r="S516" s="155"/>
    </row>
    <row r="517" spans="18:19">
      <c r="R517" s="137"/>
      <c r="S517" s="155"/>
    </row>
    <row r="518" spans="18:19">
      <c r="R518" s="137"/>
      <c r="S518" s="155"/>
    </row>
    <row r="519" spans="18:19">
      <c r="R519" s="137"/>
      <c r="S519" s="155"/>
    </row>
    <row r="520" spans="18:19">
      <c r="R520" s="137"/>
      <c r="S520" s="155"/>
    </row>
    <row r="521" spans="18:19">
      <c r="R521" s="137"/>
      <c r="S521" s="155"/>
    </row>
    <row r="522" spans="18:19">
      <c r="R522" s="137"/>
      <c r="S522" s="155"/>
    </row>
    <row r="523" spans="18:19">
      <c r="R523" s="137"/>
      <c r="S523" s="155"/>
    </row>
    <row r="524" spans="18:19">
      <c r="R524" s="137"/>
      <c r="S524" s="155"/>
    </row>
    <row r="525" spans="18:19">
      <c r="R525" s="137"/>
      <c r="S525" s="155"/>
    </row>
    <row r="526" spans="18:19">
      <c r="R526" s="137"/>
      <c r="S526" s="155"/>
    </row>
    <row r="527" spans="18:19">
      <c r="R527" s="137"/>
      <c r="S527" s="155"/>
    </row>
    <row r="528" spans="18:19">
      <c r="R528" s="137"/>
      <c r="S528" s="155"/>
    </row>
    <row r="529" spans="18:19">
      <c r="R529" s="137"/>
      <c r="S529" s="155"/>
    </row>
    <row r="530" spans="18:19">
      <c r="R530" s="137"/>
      <c r="S530" s="155"/>
    </row>
    <row r="531" spans="18:19">
      <c r="R531" s="137"/>
      <c r="S531" s="155"/>
    </row>
    <row r="532" spans="18:19">
      <c r="R532" s="137"/>
      <c r="S532" s="155"/>
    </row>
    <row r="533" spans="18:19">
      <c r="R533" s="137"/>
      <c r="S533" s="155"/>
    </row>
    <row r="534" spans="18:19">
      <c r="R534" s="137"/>
      <c r="S534" s="155"/>
    </row>
    <row r="535" spans="18:19">
      <c r="R535" s="137"/>
      <c r="S535" s="155"/>
    </row>
    <row r="536" spans="18:19">
      <c r="R536" s="137"/>
      <c r="S536" s="155"/>
    </row>
    <row r="537" spans="18:19">
      <c r="R537" s="137"/>
      <c r="S537" s="155"/>
    </row>
    <row r="538" spans="18:19">
      <c r="R538" s="137"/>
      <c r="S538" s="155"/>
    </row>
    <row r="539" spans="18:19">
      <c r="R539" s="137"/>
      <c r="S539" s="155"/>
    </row>
    <row r="540" spans="18:19">
      <c r="R540" s="137"/>
      <c r="S540" s="155"/>
    </row>
    <row r="541" spans="18:19">
      <c r="R541" s="137"/>
      <c r="S541" s="155"/>
    </row>
    <row r="542" spans="18:19">
      <c r="R542" s="137"/>
      <c r="S542" s="155"/>
    </row>
    <row r="543" spans="18:19">
      <c r="R543" s="137"/>
      <c r="S543" s="155"/>
    </row>
    <row r="544" spans="18:19">
      <c r="R544" s="137"/>
      <c r="S544" s="155"/>
    </row>
    <row r="545" spans="18:19">
      <c r="R545" s="137"/>
      <c r="S545" s="155"/>
    </row>
    <row r="546" spans="18:19">
      <c r="R546" s="137"/>
      <c r="S546" s="155"/>
    </row>
    <row r="547" spans="18:19">
      <c r="R547" s="137"/>
      <c r="S547" s="155"/>
    </row>
    <row r="548" spans="18:19">
      <c r="R548" s="137"/>
      <c r="S548" s="155"/>
    </row>
    <row r="549" spans="18:19">
      <c r="R549" s="137"/>
      <c r="S549" s="155"/>
    </row>
    <row r="550" spans="18:19">
      <c r="R550" s="137"/>
      <c r="S550" s="155"/>
    </row>
    <row r="551" spans="18:19">
      <c r="R551" s="137"/>
      <c r="S551" s="155"/>
    </row>
    <row r="552" spans="18:19">
      <c r="R552" s="137"/>
      <c r="S552" s="155"/>
    </row>
    <row r="553" spans="18:19">
      <c r="R553" s="137"/>
      <c r="S553" s="155"/>
    </row>
    <row r="554" spans="18:19">
      <c r="R554" s="137"/>
      <c r="S554" s="155"/>
    </row>
    <row r="555" spans="18:19">
      <c r="R555" s="137"/>
      <c r="S555" s="155"/>
    </row>
    <row r="556" spans="18:19">
      <c r="R556" s="137"/>
      <c r="S556" s="155"/>
    </row>
    <row r="557" spans="18:19">
      <c r="R557" s="137"/>
      <c r="S557" s="155"/>
    </row>
    <row r="558" spans="18:19">
      <c r="R558" s="137"/>
      <c r="S558" s="155"/>
    </row>
    <row r="559" spans="18:19">
      <c r="R559" s="137"/>
      <c r="S559" s="155"/>
    </row>
    <row r="560" spans="18:19">
      <c r="R560" s="137"/>
      <c r="S560" s="155"/>
    </row>
    <row r="561" spans="18:19">
      <c r="R561" s="137"/>
      <c r="S561" s="155"/>
    </row>
    <row r="562" spans="18:19">
      <c r="R562" s="137"/>
      <c r="S562" s="155"/>
    </row>
    <row r="563" spans="18:19">
      <c r="R563" s="137"/>
      <c r="S563" s="155"/>
    </row>
    <row r="564" spans="18:19">
      <c r="R564" s="137"/>
      <c r="S564" s="155"/>
    </row>
    <row r="565" spans="18:19">
      <c r="R565" s="137"/>
      <c r="S565" s="155"/>
    </row>
    <row r="566" spans="18:19">
      <c r="R566" s="137"/>
      <c r="S566" s="155"/>
    </row>
    <row r="567" spans="18:19">
      <c r="R567" s="137"/>
      <c r="S567" s="155"/>
    </row>
    <row r="568" spans="18:19">
      <c r="R568" s="137"/>
      <c r="S568" s="155"/>
    </row>
    <row r="569" spans="18:19">
      <c r="R569" s="137"/>
      <c r="S569" s="155"/>
    </row>
    <row r="570" spans="18:19">
      <c r="R570" s="137"/>
      <c r="S570" s="155"/>
    </row>
    <row r="571" spans="18:19">
      <c r="R571" s="137"/>
      <c r="S571" s="155"/>
    </row>
    <row r="572" spans="18:19">
      <c r="R572" s="137"/>
      <c r="S572" s="155"/>
    </row>
    <row r="573" spans="18:19">
      <c r="R573" s="137"/>
      <c r="S573" s="155"/>
    </row>
  </sheetData>
  <sheetProtection formatCells="0"/>
  <mergeCells count="37"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21" workbookViewId="0">
      <selection activeCell="L47" sqref="L47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3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5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1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3.9686440000005483</v>
      </c>
      <c r="L1" s="201"/>
      <c r="M1" s="201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5"/>
      <c r="BC1" s="185"/>
      <c r="BD1" s="298" t="s">
        <v>32</v>
      </c>
      <c r="BE1" s="298"/>
      <c r="BF1" s="298"/>
      <c r="BG1" s="298"/>
      <c r="BH1" s="52"/>
      <c r="BI1" s="52"/>
      <c r="BJ1" s="52"/>
      <c r="BL1" s="191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863.9</v>
      </c>
      <c r="F2" s="50">
        <f>E2/150</f>
        <v>5.7593333333333332</v>
      </c>
      <c r="G2" s="50">
        <f>AP64</f>
        <v>0</v>
      </c>
      <c r="I2" s="50">
        <f>F2-G2</f>
        <v>5.7593333333333332</v>
      </c>
      <c r="J2" s="50" t="str">
        <f>IF(I2&lt;0,"Par lielu","Pieļaujama")</f>
        <v>Pieļaujama</v>
      </c>
      <c r="L2" s="201"/>
      <c r="M2" s="201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3.9686440000005483</v>
      </c>
      <c r="BG2" s="55">
        <f>ABS(BG61/2*0.0001)</f>
        <v>3.9686440000005492</v>
      </c>
      <c r="BH2" s="52"/>
      <c r="BI2" s="52"/>
      <c r="BJ2" s="52"/>
      <c r="BL2" s="191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2"/>
      <c r="M3" s="202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5"/>
      <c r="BC3" s="185"/>
      <c r="BD3" s="52"/>
      <c r="BE3" s="52"/>
      <c r="BF3" s="55"/>
      <c r="BG3" s="55"/>
      <c r="BH3" s="52"/>
      <c r="BI3" s="52"/>
      <c r="BJ3" s="52"/>
      <c r="BK3" s="50"/>
      <c r="BL3" s="191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3"/>
      <c r="M4" s="203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5"/>
      <c r="BC4" s="185"/>
      <c r="BD4" s="52"/>
      <c r="BE4" s="52"/>
      <c r="BF4" s="55"/>
      <c r="BG4" s="55"/>
      <c r="BH4" s="52"/>
      <c r="BI4" s="52"/>
      <c r="BJ4" s="52"/>
      <c r="BK4" s="50"/>
      <c r="BL4" s="191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4" t="s">
        <v>56</v>
      </c>
      <c r="M5" s="204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6" t="s">
        <v>3</v>
      </c>
      <c r="BC5" s="186" t="s">
        <v>4</v>
      </c>
      <c r="BD5" s="67"/>
      <c r="BE5" s="67"/>
      <c r="BF5" s="67"/>
      <c r="BG5" s="67"/>
      <c r="BH5" s="67">
        <f>COUNTIF(E10:E59,"&gt;0")</f>
        <v>30</v>
      </c>
      <c r="BI5" s="67" t="s">
        <v>33</v>
      </c>
      <c r="BJ5" s="67"/>
      <c r="BK5" s="59"/>
      <c r="BL5" s="192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5"/>
      <c r="M6" s="205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146.80000000004657</v>
      </c>
      <c r="BA6" s="67">
        <f t="shared" si="2"/>
        <v>0</v>
      </c>
      <c r="BB6" s="186">
        <f t="shared" ref="BB6:BC10" si="3">AZ6</f>
        <v>146.80000000004657</v>
      </c>
      <c r="BC6" s="186">
        <f t="shared" si="3"/>
        <v>0</v>
      </c>
      <c r="BD6" s="67"/>
      <c r="BE6" s="67"/>
      <c r="BF6" s="67"/>
      <c r="BG6" s="67"/>
      <c r="BH6" s="67"/>
      <c r="BI6" s="67"/>
      <c r="BJ6" s="67"/>
      <c r="BK6" s="59"/>
      <c r="BL6" s="192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5"/>
      <c r="M7" s="205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146.80000000004657</v>
      </c>
      <c r="BA7" s="67">
        <f t="shared" si="2"/>
        <v>0</v>
      </c>
      <c r="BB7" s="186">
        <f t="shared" si="3"/>
        <v>146.80000000004657</v>
      </c>
      <c r="BC7" s="186">
        <f t="shared" si="3"/>
        <v>0</v>
      </c>
      <c r="BD7" s="67"/>
      <c r="BE7" s="67"/>
      <c r="BF7" s="67"/>
      <c r="BG7" s="67"/>
      <c r="BH7" s="67"/>
      <c r="BI7" s="67"/>
      <c r="BJ7" s="67"/>
      <c r="BK7" s="59"/>
      <c r="BL7" s="192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5"/>
      <c r="M8" s="205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146.80000000004657</v>
      </c>
      <c r="BA8" s="67">
        <f t="shared" si="2"/>
        <v>0</v>
      </c>
      <c r="BB8" s="186">
        <f t="shared" si="3"/>
        <v>146.80000000004657</v>
      </c>
      <c r="BC8" s="186">
        <f t="shared" si="3"/>
        <v>0</v>
      </c>
      <c r="BD8" s="67"/>
      <c r="BE8" s="67"/>
      <c r="BF8" s="67"/>
      <c r="BG8" s="67"/>
      <c r="BH8" s="67"/>
      <c r="BI8" s="67"/>
      <c r="BJ8" s="67"/>
      <c r="BK8" s="59"/>
      <c r="BL8" s="192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2"/>
      <c r="E9" s="133" t="s">
        <v>209</v>
      </c>
      <c r="F9" s="132"/>
      <c r="G9" s="132"/>
      <c r="H9" s="132"/>
      <c r="I9" s="132"/>
      <c r="J9" s="132"/>
      <c r="K9" s="133" t="s">
        <v>210</v>
      </c>
      <c r="L9" s="206"/>
      <c r="M9" s="206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146.80000000004657</v>
      </c>
      <c r="BA9" s="67">
        <f t="shared" si="2"/>
        <v>0</v>
      </c>
      <c r="BB9" s="186">
        <f t="shared" si="3"/>
        <v>146.80000000004657</v>
      </c>
      <c r="BC9" s="186">
        <f t="shared" si="3"/>
        <v>0</v>
      </c>
      <c r="BD9" s="67"/>
      <c r="BE9" s="67"/>
      <c r="BF9" s="67"/>
      <c r="BG9" s="67"/>
      <c r="BH9" s="67"/>
      <c r="BI9" s="67"/>
      <c r="BJ9" s="67"/>
      <c r="BK9" s="59"/>
      <c r="BL9" s="192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4">
        <f>ROUND((O10^2+P10^2)^(1/2),1)</f>
        <v>36.1</v>
      </c>
      <c r="F10" s="134"/>
      <c r="G10" s="134"/>
      <c r="H10" s="134"/>
      <c r="I10" s="134"/>
      <c r="J10" s="134"/>
      <c r="K10" s="134">
        <f>ROUND(SUM(R10:Y10),1)</f>
        <v>338.7</v>
      </c>
      <c r="L10" s="207">
        <v>555795.80000000005</v>
      </c>
      <c r="M10" s="207">
        <v>326209</v>
      </c>
      <c r="N10" s="44">
        <f>M10*1000000+L10</f>
        <v>326209555795.79999</v>
      </c>
      <c r="O10" s="40">
        <f>L11-L10</f>
        <v>-13.100000000093132</v>
      </c>
      <c r="P10" s="40">
        <f>M11-M10</f>
        <v>33.599999999976717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0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338.70013704949355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0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-13.1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0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33.6</v>
      </c>
      <c r="AP10" s="67">
        <f>O10</f>
        <v>-13.100000000093132</v>
      </c>
      <c r="AQ10" s="67">
        <f>P10</f>
        <v>33.599999999976717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-13.100000000093132</v>
      </c>
      <c r="AU10" s="85">
        <f t="shared" ref="AU10:AU41" si="20">AQ10-AS10</f>
        <v>33.599999999976717</v>
      </c>
      <c r="AV10" s="85">
        <f>AT10</f>
        <v>-13.100000000093132</v>
      </c>
      <c r="AW10" s="85">
        <f>AU10</f>
        <v>33.599999999976717</v>
      </c>
      <c r="AX10" s="85">
        <f>AV10-AV$63</f>
        <v>146.80000000004657</v>
      </c>
      <c r="AY10" s="85">
        <f>AW10-AW$63</f>
        <v>0</v>
      </c>
      <c r="AZ10" s="85">
        <f>AX10+AX$65</f>
        <v>146.80000000004657</v>
      </c>
      <c r="BA10" s="85">
        <f>AY10+AY$65</f>
        <v>0</v>
      </c>
      <c r="BB10" s="185">
        <f t="shared" si="3"/>
        <v>146.80000000004657</v>
      </c>
      <c r="BC10" s="185">
        <f t="shared" si="3"/>
        <v>0</v>
      </c>
      <c r="BD10" s="85">
        <f>BB11-BB59</f>
        <v>-13.100000000093132</v>
      </c>
      <c r="BE10" s="85">
        <f>BC11-BC59</f>
        <v>33.599999999976717</v>
      </c>
      <c r="BF10" s="85">
        <f t="shared" ref="BF10:BF41" si="21">BB10*BE10</f>
        <v>4932.4799999981469</v>
      </c>
      <c r="BG10" s="85">
        <f t="shared" ref="BG10:BG41" si="22">BC10*BD10</f>
        <v>0</v>
      </c>
      <c r="BH10" s="52">
        <f>(BH5-2)*180</f>
        <v>5040</v>
      </c>
      <c r="BI10" s="52" t="s">
        <v>34</v>
      </c>
      <c r="BJ10" s="52"/>
      <c r="BK10" s="50"/>
      <c r="BL10" s="191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4">
        <f t="shared" ref="E11:E59" si="23">ROUND((O11^2+P11^2)^(1/2),1)</f>
        <v>92.1</v>
      </c>
      <c r="F11" s="134"/>
      <c r="G11" s="134"/>
      <c r="H11" s="134"/>
      <c r="I11" s="134"/>
      <c r="J11" s="134"/>
      <c r="K11" s="134">
        <f t="shared" ref="K11:K59" si="24">ROUND(SUM(R11:Y11),1)</f>
        <v>329.7</v>
      </c>
      <c r="L11" s="207">
        <v>555782.69999999995</v>
      </c>
      <c r="M11" s="207">
        <v>326242.59999999998</v>
      </c>
      <c r="N11" s="44">
        <f t="shared" ref="N11:N59" si="25">M11*1000000+L11</f>
        <v>326243155782.70001</v>
      </c>
      <c r="O11" s="40">
        <f>IF($N$10=$N11,0,L12-L11)</f>
        <v>-46.399999999906868</v>
      </c>
      <c r="P11" s="40">
        <f>IF($N$10=$N11,0,M12-M11)</f>
        <v>79.5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0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0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329.73012153722567</v>
      </c>
      <c r="Z11" s="52">
        <v>0</v>
      </c>
      <c r="AA11" s="52">
        <f t="shared" si="5"/>
        <v>0</v>
      </c>
      <c r="AB11" s="52">
        <f t="shared" si="6"/>
        <v>0</v>
      </c>
      <c r="AC11" s="52">
        <f t="shared" si="7"/>
        <v>0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-46.4</v>
      </c>
      <c r="AH11" s="52">
        <f t="shared" si="11"/>
        <v>0</v>
      </c>
      <c r="AI11" s="52">
        <f t="shared" si="12"/>
        <v>0</v>
      </c>
      <c r="AJ11" s="52">
        <v>0</v>
      </c>
      <c r="AK11" s="52">
        <f t="shared" si="13"/>
        <v>0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79.5</v>
      </c>
      <c r="AP11" s="67">
        <f t="shared" ref="AP11:AP58" si="34">O11</f>
        <v>-46.399999999906868</v>
      </c>
      <c r="AQ11" s="67">
        <f t="shared" ref="AQ11:AQ58" si="35">P11</f>
        <v>79.5</v>
      </c>
      <c r="AR11" s="85">
        <f t="shared" si="17"/>
        <v>0</v>
      </c>
      <c r="AS11" s="85">
        <f t="shared" si="18"/>
        <v>0</v>
      </c>
      <c r="AT11" s="85">
        <f t="shared" si="19"/>
        <v>-46.399999999906868</v>
      </c>
      <c r="AU11" s="85">
        <f t="shared" si="20"/>
        <v>79.5</v>
      </c>
      <c r="AV11" s="85">
        <f t="shared" ref="AV11:AV41" si="36">AT10+AV10</f>
        <v>-26.200000000186265</v>
      </c>
      <c r="AW11" s="85">
        <f t="shared" ref="AW11:AW41" si="37">AU10+AW10</f>
        <v>67.199999999953434</v>
      </c>
      <c r="AX11" s="85">
        <f t="shared" ref="AX11:AX59" si="38">AV11-AV$63</f>
        <v>133.69999999995343</v>
      </c>
      <c r="AY11" s="85">
        <f t="shared" ref="AY11:AY59" si="39">AW11-AW$63</f>
        <v>33.599999999976717</v>
      </c>
      <c r="AZ11" s="85">
        <f t="shared" ref="AZ11:AZ59" si="40">AX11+AX$65</f>
        <v>133.69999999995343</v>
      </c>
      <c r="BA11" s="85">
        <f t="shared" ref="BA11:BA59" si="41">AY11+AY$65</f>
        <v>33.599999999976717</v>
      </c>
      <c r="BB11" s="185">
        <f t="shared" ref="BB11:BB59" si="42">AZ11</f>
        <v>133.69999999995343</v>
      </c>
      <c r="BC11" s="185">
        <f t="shared" ref="BC11:BC59" si="43">BA11</f>
        <v>33.599999999976717</v>
      </c>
      <c r="BD11" s="85">
        <f t="shared" ref="BD11:BD40" si="44">BB12-BB10</f>
        <v>-59.5</v>
      </c>
      <c r="BE11" s="85">
        <f t="shared" ref="BE11:BE40" si="45">BC12-BC10</f>
        <v>113.09999999997672</v>
      </c>
      <c r="BF11" s="85">
        <f t="shared" si="21"/>
        <v>15121.469999991621</v>
      </c>
      <c r="BG11" s="85">
        <f t="shared" si="22"/>
        <v>-1999.1999999986147</v>
      </c>
      <c r="BH11" s="52">
        <f>BH10-I61</f>
        <v>5040</v>
      </c>
      <c r="BI11" s="52" t="s">
        <v>35</v>
      </c>
      <c r="BJ11" s="52"/>
      <c r="BK11" s="50"/>
      <c r="BL11" s="191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4">
        <f t="shared" si="23"/>
        <v>94.9</v>
      </c>
      <c r="F12" s="134"/>
      <c r="G12" s="134"/>
      <c r="H12" s="134"/>
      <c r="I12" s="134"/>
      <c r="J12" s="134"/>
      <c r="K12" s="134">
        <f t="shared" si="24"/>
        <v>243.7</v>
      </c>
      <c r="L12" s="207">
        <v>555736.30000000005</v>
      </c>
      <c r="M12" s="207">
        <v>326322.09999999998</v>
      </c>
      <c r="N12" s="44">
        <f t="shared" si="25"/>
        <v>326322655736.29999</v>
      </c>
      <c r="O12" s="40">
        <f t="shared" ref="O12:O59" si="46">IF($N$10=$N12,0,L13-L12)</f>
        <v>-85.100000000093132</v>
      </c>
      <c r="P12" s="40">
        <f t="shared" ref="P12:P59" si="47">IF($N$10=$N12,0,M13-M12)</f>
        <v>-42</v>
      </c>
      <c r="Q12" s="40"/>
      <c r="R12" s="47">
        <f t="shared" si="26"/>
        <v>0</v>
      </c>
      <c r="S12" s="67">
        <f t="shared" si="27"/>
        <v>0</v>
      </c>
      <c r="T12" s="67">
        <f t="shared" si="28"/>
        <v>0</v>
      </c>
      <c r="U12" s="67">
        <f t="shared" si="29"/>
        <v>0</v>
      </c>
      <c r="V12" s="67">
        <f t="shared" si="30"/>
        <v>0</v>
      </c>
      <c r="W12" s="67">
        <f t="shared" si="31"/>
        <v>243.73195538723223</v>
      </c>
      <c r="X12" s="67">
        <f t="shared" si="32"/>
        <v>0</v>
      </c>
      <c r="Y12" s="67">
        <f t="shared" si="33"/>
        <v>0</v>
      </c>
      <c r="Z12" s="52">
        <v>0</v>
      </c>
      <c r="AA12" s="52">
        <f t="shared" si="5"/>
        <v>0</v>
      </c>
      <c r="AB12" s="52">
        <f t="shared" si="6"/>
        <v>0</v>
      </c>
      <c r="AC12" s="52">
        <f t="shared" si="7"/>
        <v>0</v>
      </c>
      <c r="AD12" s="52">
        <v>0</v>
      </c>
      <c r="AE12" s="52">
        <f t="shared" si="8"/>
        <v>-85.1</v>
      </c>
      <c r="AF12" s="52">
        <f t="shared" si="9"/>
        <v>0</v>
      </c>
      <c r="AG12" s="52">
        <f t="shared" si="10"/>
        <v>0</v>
      </c>
      <c r="AH12" s="52">
        <f t="shared" si="11"/>
        <v>0</v>
      </c>
      <c r="AI12" s="52">
        <f t="shared" si="12"/>
        <v>0</v>
      </c>
      <c r="AJ12" s="52">
        <v>0</v>
      </c>
      <c r="AK12" s="52">
        <f t="shared" si="13"/>
        <v>0</v>
      </c>
      <c r="AL12" s="52">
        <f t="shared" si="14"/>
        <v>0</v>
      </c>
      <c r="AM12" s="52">
        <f t="shared" si="15"/>
        <v>-42</v>
      </c>
      <c r="AN12" s="52">
        <v>0</v>
      </c>
      <c r="AO12" s="52">
        <f t="shared" si="16"/>
        <v>0</v>
      </c>
      <c r="AP12" s="67">
        <f t="shared" si="34"/>
        <v>-85.100000000093132</v>
      </c>
      <c r="AQ12" s="67">
        <f t="shared" si="35"/>
        <v>-42</v>
      </c>
      <c r="AR12" s="85">
        <f t="shared" si="17"/>
        <v>0</v>
      </c>
      <c r="AS12" s="85">
        <f t="shared" si="18"/>
        <v>0</v>
      </c>
      <c r="AT12" s="85">
        <f t="shared" si="19"/>
        <v>-85.100000000093132</v>
      </c>
      <c r="AU12" s="85">
        <f t="shared" si="20"/>
        <v>-42</v>
      </c>
      <c r="AV12" s="85">
        <f t="shared" si="36"/>
        <v>-72.600000000093132</v>
      </c>
      <c r="AW12" s="85">
        <f t="shared" si="37"/>
        <v>146.69999999995343</v>
      </c>
      <c r="AX12" s="85">
        <f t="shared" si="38"/>
        <v>87.300000000046566</v>
      </c>
      <c r="AY12" s="85">
        <f t="shared" si="39"/>
        <v>113.09999999997672</v>
      </c>
      <c r="AZ12" s="85">
        <f t="shared" si="40"/>
        <v>87.300000000046566</v>
      </c>
      <c r="BA12" s="85">
        <f t="shared" si="41"/>
        <v>113.09999999997672</v>
      </c>
      <c r="BB12" s="185">
        <f t="shared" si="42"/>
        <v>87.300000000046566</v>
      </c>
      <c r="BC12" s="185">
        <f t="shared" si="43"/>
        <v>113.09999999997672</v>
      </c>
      <c r="BD12" s="85">
        <f t="shared" si="44"/>
        <v>-131.5</v>
      </c>
      <c r="BE12" s="85">
        <f t="shared" si="45"/>
        <v>37.5</v>
      </c>
      <c r="BF12" s="85">
        <f t="shared" si="21"/>
        <v>3273.7500000017462</v>
      </c>
      <c r="BG12" s="85">
        <f t="shared" si="22"/>
        <v>-14872.649999996938</v>
      </c>
      <c r="BH12" s="52"/>
      <c r="BI12" s="52"/>
      <c r="BJ12" s="52"/>
      <c r="BK12" s="50"/>
      <c r="BL12" s="191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4">
        <f t="shared" si="23"/>
        <v>78.3</v>
      </c>
      <c r="F13" s="134"/>
      <c r="G13" s="134"/>
      <c r="H13" s="134"/>
      <c r="I13" s="134"/>
      <c r="J13" s="134"/>
      <c r="K13" s="134">
        <f t="shared" si="24"/>
        <v>358.4</v>
      </c>
      <c r="L13" s="207">
        <v>555651.19999999995</v>
      </c>
      <c r="M13" s="207">
        <v>326280.09999999998</v>
      </c>
      <c r="N13" s="44">
        <f t="shared" si="25"/>
        <v>326280655651.20001</v>
      </c>
      <c r="O13" s="40">
        <f t="shared" si="46"/>
        <v>-2.1999999999534339</v>
      </c>
      <c r="P13" s="40">
        <f t="shared" si="47"/>
        <v>78.300000000046566</v>
      </c>
      <c r="Q13" s="40"/>
      <c r="R13" s="47">
        <f t="shared" si="26"/>
        <v>0</v>
      </c>
      <c r="S13" s="67">
        <f t="shared" si="27"/>
        <v>0</v>
      </c>
      <c r="T13" s="67">
        <f t="shared" si="28"/>
        <v>0</v>
      </c>
      <c r="U13" s="67">
        <f t="shared" si="29"/>
        <v>0</v>
      </c>
      <c r="V13" s="67">
        <f t="shared" si="30"/>
        <v>0</v>
      </c>
      <c r="W13" s="67">
        <f t="shared" si="31"/>
        <v>0</v>
      </c>
      <c r="X13" s="67">
        <f t="shared" si="32"/>
        <v>0</v>
      </c>
      <c r="Y13" s="67">
        <f t="shared" si="33"/>
        <v>358.39058032444046</v>
      </c>
      <c r="Z13" s="52">
        <v>0</v>
      </c>
      <c r="AA13" s="52">
        <f t="shared" si="5"/>
        <v>0</v>
      </c>
      <c r="AB13" s="52">
        <f t="shared" si="6"/>
        <v>0</v>
      </c>
      <c r="AC13" s="52">
        <f t="shared" si="7"/>
        <v>0</v>
      </c>
      <c r="AD13" s="52">
        <v>0</v>
      </c>
      <c r="AE13" s="52">
        <f t="shared" si="8"/>
        <v>0</v>
      </c>
      <c r="AF13" s="52">
        <f t="shared" si="9"/>
        <v>0</v>
      </c>
      <c r="AG13" s="52">
        <f t="shared" si="10"/>
        <v>-2.2000000000000002</v>
      </c>
      <c r="AH13" s="52">
        <f t="shared" si="11"/>
        <v>0</v>
      </c>
      <c r="AI13" s="52">
        <f t="shared" si="12"/>
        <v>0</v>
      </c>
      <c r="AJ13" s="52">
        <v>0</v>
      </c>
      <c r="AK13" s="52">
        <f t="shared" si="13"/>
        <v>0</v>
      </c>
      <c r="AL13" s="52">
        <f t="shared" si="14"/>
        <v>0</v>
      </c>
      <c r="AM13" s="52">
        <f t="shared" si="15"/>
        <v>0</v>
      </c>
      <c r="AN13" s="52">
        <v>0</v>
      </c>
      <c r="AO13" s="52">
        <f t="shared" si="16"/>
        <v>78.3</v>
      </c>
      <c r="AP13" s="67">
        <f t="shared" si="34"/>
        <v>-2.1999999999534339</v>
      </c>
      <c r="AQ13" s="67">
        <f t="shared" si="35"/>
        <v>78.300000000046566</v>
      </c>
      <c r="AR13" s="85">
        <f t="shared" si="17"/>
        <v>0</v>
      </c>
      <c r="AS13" s="85">
        <f t="shared" si="18"/>
        <v>0</v>
      </c>
      <c r="AT13" s="85">
        <f t="shared" si="19"/>
        <v>-2.1999999999534339</v>
      </c>
      <c r="AU13" s="85">
        <f t="shared" si="20"/>
        <v>78.300000000046566</v>
      </c>
      <c r="AV13" s="85">
        <f t="shared" si="36"/>
        <v>-157.70000000018626</v>
      </c>
      <c r="AW13" s="85">
        <f t="shared" si="37"/>
        <v>104.69999999995343</v>
      </c>
      <c r="AX13" s="85">
        <f t="shared" si="38"/>
        <v>2.1999999999534339</v>
      </c>
      <c r="AY13" s="85">
        <f t="shared" si="39"/>
        <v>71.099999999976717</v>
      </c>
      <c r="AZ13" s="85">
        <f t="shared" si="40"/>
        <v>2.1999999999534339</v>
      </c>
      <c r="BA13" s="85">
        <f t="shared" si="41"/>
        <v>71.099999999976717</v>
      </c>
      <c r="BB13" s="185">
        <f t="shared" si="42"/>
        <v>2.1999999999534339</v>
      </c>
      <c r="BC13" s="185">
        <f t="shared" si="43"/>
        <v>71.099999999976717</v>
      </c>
      <c r="BD13" s="85">
        <f t="shared" si="44"/>
        <v>-87.300000000046566</v>
      </c>
      <c r="BE13" s="85">
        <f t="shared" si="45"/>
        <v>36.300000000046566</v>
      </c>
      <c r="BF13" s="85">
        <f t="shared" si="21"/>
        <v>79.859999998412093</v>
      </c>
      <c r="BG13" s="85">
        <f t="shared" si="22"/>
        <v>-6207.0300000012785</v>
      </c>
      <c r="BH13" s="52"/>
      <c r="BI13" s="52"/>
      <c r="BJ13" s="52"/>
      <c r="BK13" s="50"/>
      <c r="BL13" s="191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4">
        <f t="shared" si="23"/>
        <v>91.9</v>
      </c>
      <c r="F14" s="134"/>
      <c r="G14" s="134"/>
      <c r="H14" s="134"/>
      <c r="I14" s="134"/>
      <c r="J14" s="134"/>
      <c r="K14" s="134">
        <f t="shared" si="24"/>
        <v>9.1</v>
      </c>
      <c r="L14" s="207">
        <v>555649</v>
      </c>
      <c r="M14" s="207">
        <v>326358.40000000002</v>
      </c>
      <c r="N14" s="44">
        <f t="shared" si="25"/>
        <v>326358955649</v>
      </c>
      <c r="O14" s="40">
        <f t="shared" si="46"/>
        <v>14.5</v>
      </c>
      <c r="P14" s="40">
        <f t="shared" si="47"/>
        <v>90.699999999953434</v>
      </c>
      <c r="Q14" s="40"/>
      <c r="R14" s="47">
        <f t="shared" si="26"/>
        <v>0</v>
      </c>
      <c r="S14" s="67">
        <f t="shared" si="27"/>
        <v>9.0828855066112233</v>
      </c>
      <c r="T14" s="67">
        <f t="shared" si="28"/>
        <v>0</v>
      </c>
      <c r="U14" s="67">
        <f t="shared" si="29"/>
        <v>0</v>
      </c>
      <c r="V14" s="67">
        <f t="shared" si="30"/>
        <v>0</v>
      </c>
      <c r="W14" s="67">
        <f t="shared" si="31"/>
        <v>0</v>
      </c>
      <c r="X14" s="67">
        <f t="shared" si="32"/>
        <v>0</v>
      </c>
      <c r="Y14" s="67">
        <f t="shared" si="33"/>
        <v>0</v>
      </c>
      <c r="Z14" s="52">
        <v>0</v>
      </c>
      <c r="AA14" s="52">
        <f t="shared" si="5"/>
        <v>14.5</v>
      </c>
      <c r="AB14" s="52">
        <f t="shared" si="6"/>
        <v>0</v>
      </c>
      <c r="AC14" s="52">
        <f t="shared" si="7"/>
        <v>0</v>
      </c>
      <c r="AD14" s="52">
        <v>0</v>
      </c>
      <c r="AE14" s="52">
        <f t="shared" si="8"/>
        <v>0</v>
      </c>
      <c r="AF14" s="52">
        <f t="shared" si="9"/>
        <v>0</v>
      </c>
      <c r="AG14" s="52">
        <f t="shared" si="10"/>
        <v>0</v>
      </c>
      <c r="AH14" s="52">
        <f t="shared" si="11"/>
        <v>0</v>
      </c>
      <c r="AI14" s="52">
        <f t="shared" si="12"/>
        <v>90.7</v>
      </c>
      <c r="AJ14" s="52">
        <v>0</v>
      </c>
      <c r="AK14" s="52">
        <f t="shared" si="13"/>
        <v>0</v>
      </c>
      <c r="AL14" s="52">
        <f t="shared" si="14"/>
        <v>0</v>
      </c>
      <c r="AM14" s="52">
        <f t="shared" si="15"/>
        <v>0</v>
      </c>
      <c r="AN14" s="52">
        <v>0</v>
      </c>
      <c r="AO14" s="52">
        <f t="shared" si="16"/>
        <v>0</v>
      </c>
      <c r="AP14" s="67">
        <f t="shared" si="34"/>
        <v>14.5</v>
      </c>
      <c r="AQ14" s="67">
        <f t="shared" si="35"/>
        <v>90.699999999953434</v>
      </c>
      <c r="AR14" s="85">
        <f t="shared" si="17"/>
        <v>0</v>
      </c>
      <c r="AS14" s="85">
        <f t="shared" si="18"/>
        <v>0</v>
      </c>
      <c r="AT14" s="85">
        <f t="shared" si="19"/>
        <v>14.5</v>
      </c>
      <c r="AU14" s="85">
        <f t="shared" si="20"/>
        <v>90.699999999953434</v>
      </c>
      <c r="AV14" s="85">
        <f t="shared" si="36"/>
        <v>-159.9000000001397</v>
      </c>
      <c r="AW14" s="85">
        <f t="shared" si="37"/>
        <v>183</v>
      </c>
      <c r="AX14" s="85">
        <f t="shared" si="38"/>
        <v>0</v>
      </c>
      <c r="AY14" s="85">
        <f t="shared" si="39"/>
        <v>149.40000000002328</v>
      </c>
      <c r="AZ14" s="85">
        <f t="shared" si="40"/>
        <v>0</v>
      </c>
      <c r="BA14" s="85">
        <f t="shared" si="41"/>
        <v>149.40000000002328</v>
      </c>
      <c r="BB14" s="185">
        <f t="shared" si="42"/>
        <v>0</v>
      </c>
      <c r="BC14" s="185">
        <f t="shared" si="43"/>
        <v>149.40000000002328</v>
      </c>
      <c r="BD14" s="85">
        <f t="shared" si="44"/>
        <v>12.300000000046566</v>
      </c>
      <c r="BE14" s="85">
        <f t="shared" si="45"/>
        <v>169</v>
      </c>
      <c r="BF14" s="85">
        <f t="shared" si="21"/>
        <v>0</v>
      </c>
      <c r="BG14" s="85">
        <f t="shared" si="22"/>
        <v>1837.6200000072433</v>
      </c>
      <c r="BH14" s="52"/>
      <c r="BI14" s="52"/>
      <c r="BJ14" s="52"/>
      <c r="BK14" s="50"/>
      <c r="BL14" s="191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4">
        <f t="shared" si="23"/>
        <v>34</v>
      </c>
      <c r="F15" s="134"/>
      <c r="G15" s="134"/>
      <c r="H15" s="134"/>
      <c r="I15" s="134"/>
      <c r="J15" s="134"/>
      <c r="K15" s="134">
        <f t="shared" si="24"/>
        <v>345.2</v>
      </c>
      <c r="L15" s="207">
        <v>555663.5</v>
      </c>
      <c r="M15" s="207">
        <v>326449.09999999998</v>
      </c>
      <c r="N15" s="44">
        <f t="shared" si="25"/>
        <v>326449655663.5</v>
      </c>
      <c r="O15" s="40">
        <f t="shared" si="46"/>
        <v>-8.6999999999534339</v>
      </c>
      <c r="P15" s="40">
        <f t="shared" si="47"/>
        <v>32.900000000023283</v>
      </c>
      <c r="Q15" s="40"/>
      <c r="R15" s="47">
        <f t="shared" si="26"/>
        <v>0</v>
      </c>
      <c r="S15" s="67">
        <f t="shared" si="27"/>
        <v>0</v>
      </c>
      <c r="T15" s="67">
        <f t="shared" si="28"/>
        <v>0</v>
      </c>
      <c r="U15" s="67">
        <f t="shared" si="29"/>
        <v>0</v>
      </c>
      <c r="V15" s="67">
        <f t="shared" si="30"/>
        <v>0</v>
      </c>
      <c r="W15" s="67">
        <f t="shared" si="31"/>
        <v>0</v>
      </c>
      <c r="X15" s="67">
        <f t="shared" si="32"/>
        <v>0</v>
      </c>
      <c r="Y15" s="67">
        <f t="shared" si="33"/>
        <v>345.18788107367197</v>
      </c>
      <c r="Z15" s="52">
        <v>0</v>
      </c>
      <c r="AA15" s="52">
        <f t="shared" si="5"/>
        <v>0</v>
      </c>
      <c r="AB15" s="52">
        <f t="shared" si="6"/>
        <v>0</v>
      </c>
      <c r="AC15" s="52">
        <f t="shared" si="7"/>
        <v>0</v>
      </c>
      <c r="AD15" s="52">
        <v>0</v>
      </c>
      <c r="AE15" s="52">
        <f t="shared" si="8"/>
        <v>0</v>
      </c>
      <c r="AF15" s="52">
        <f t="shared" si="9"/>
        <v>0</v>
      </c>
      <c r="AG15" s="52">
        <f t="shared" si="10"/>
        <v>-8.6999999999999993</v>
      </c>
      <c r="AH15" s="52">
        <f t="shared" si="11"/>
        <v>0</v>
      </c>
      <c r="AI15" s="52">
        <f t="shared" si="12"/>
        <v>0</v>
      </c>
      <c r="AJ15" s="52">
        <v>0</v>
      </c>
      <c r="AK15" s="52">
        <f t="shared" si="13"/>
        <v>0</v>
      </c>
      <c r="AL15" s="52">
        <f t="shared" si="14"/>
        <v>0</v>
      </c>
      <c r="AM15" s="52">
        <f t="shared" si="15"/>
        <v>0</v>
      </c>
      <c r="AN15" s="52">
        <v>0</v>
      </c>
      <c r="AO15" s="52">
        <f t="shared" si="16"/>
        <v>32.9</v>
      </c>
      <c r="AP15" s="67">
        <f t="shared" si="34"/>
        <v>-8.6999999999534339</v>
      </c>
      <c r="AQ15" s="67">
        <f t="shared" si="35"/>
        <v>32.900000000023283</v>
      </c>
      <c r="AR15" s="85">
        <f t="shared" si="17"/>
        <v>0</v>
      </c>
      <c r="AS15" s="85">
        <f t="shared" si="18"/>
        <v>0</v>
      </c>
      <c r="AT15" s="85">
        <f t="shared" si="19"/>
        <v>-8.6999999999534339</v>
      </c>
      <c r="AU15" s="85">
        <f t="shared" si="20"/>
        <v>32.900000000023283</v>
      </c>
      <c r="AV15" s="85">
        <f t="shared" si="36"/>
        <v>-145.4000000001397</v>
      </c>
      <c r="AW15" s="85">
        <f t="shared" si="37"/>
        <v>273.69999999995343</v>
      </c>
      <c r="AX15" s="85">
        <f t="shared" si="38"/>
        <v>14.5</v>
      </c>
      <c r="AY15" s="85">
        <f t="shared" si="39"/>
        <v>240.09999999997672</v>
      </c>
      <c r="AZ15" s="85">
        <f t="shared" si="40"/>
        <v>14.5</v>
      </c>
      <c r="BA15" s="85">
        <f t="shared" si="41"/>
        <v>240.09999999997672</v>
      </c>
      <c r="BB15" s="185">
        <f t="shared" si="42"/>
        <v>14.5</v>
      </c>
      <c r="BC15" s="185">
        <f t="shared" si="43"/>
        <v>240.09999999997672</v>
      </c>
      <c r="BD15" s="85">
        <f t="shared" si="44"/>
        <v>5.8000000000465661</v>
      </c>
      <c r="BE15" s="85">
        <f t="shared" si="45"/>
        <v>123.59999999997672</v>
      </c>
      <c r="BF15" s="85">
        <f t="shared" si="21"/>
        <v>1792.1999999996624</v>
      </c>
      <c r="BG15" s="85">
        <f t="shared" si="22"/>
        <v>1392.5800000110455</v>
      </c>
      <c r="BH15" s="52"/>
      <c r="BI15" s="52"/>
      <c r="BJ15" s="52"/>
      <c r="BK15" s="50"/>
      <c r="BL15" s="191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4">
        <f t="shared" si="23"/>
        <v>26.8</v>
      </c>
      <c r="F16" s="134"/>
      <c r="G16" s="134"/>
      <c r="H16" s="134"/>
      <c r="I16" s="134"/>
      <c r="J16" s="134"/>
      <c r="K16" s="134">
        <f t="shared" si="24"/>
        <v>347.9</v>
      </c>
      <c r="L16" s="207">
        <v>555654.80000000005</v>
      </c>
      <c r="M16" s="207">
        <v>326482</v>
      </c>
      <c r="N16" s="44">
        <f t="shared" si="25"/>
        <v>326482555654.79999</v>
      </c>
      <c r="O16" s="40">
        <f t="shared" si="46"/>
        <v>-5.6000000000931323</v>
      </c>
      <c r="P16" s="40">
        <f t="shared" si="47"/>
        <v>26.200000000011642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0</v>
      </c>
      <c r="V16" s="67">
        <f t="shared" si="30"/>
        <v>0</v>
      </c>
      <c r="W16" s="67">
        <f t="shared" si="31"/>
        <v>0</v>
      </c>
      <c r="X16" s="67">
        <f t="shared" si="32"/>
        <v>0</v>
      </c>
      <c r="Y16" s="67">
        <f t="shared" si="33"/>
        <v>347.93511558928503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0</v>
      </c>
      <c r="AD16" s="52">
        <v>0</v>
      </c>
      <c r="AE16" s="52">
        <f t="shared" si="8"/>
        <v>0</v>
      </c>
      <c r="AF16" s="52">
        <f t="shared" si="9"/>
        <v>0</v>
      </c>
      <c r="AG16" s="52">
        <f t="shared" si="10"/>
        <v>-5.6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0</v>
      </c>
      <c r="AL16" s="52">
        <f t="shared" si="14"/>
        <v>0</v>
      </c>
      <c r="AM16" s="52">
        <f t="shared" si="15"/>
        <v>0</v>
      </c>
      <c r="AN16" s="52">
        <v>0</v>
      </c>
      <c r="AO16" s="52">
        <f t="shared" si="16"/>
        <v>26.2</v>
      </c>
      <c r="AP16" s="67">
        <f t="shared" si="34"/>
        <v>-5.6000000000931323</v>
      </c>
      <c r="AQ16" s="67">
        <f t="shared" si="35"/>
        <v>26.200000000011642</v>
      </c>
      <c r="AR16" s="85">
        <f t="shared" si="17"/>
        <v>0</v>
      </c>
      <c r="AS16" s="85">
        <f t="shared" si="18"/>
        <v>0</v>
      </c>
      <c r="AT16" s="85">
        <f t="shared" si="19"/>
        <v>-5.6000000000931323</v>
      </c>
      <c r="AU16" s="85">
        <f t="shared" si="20"/>
        <v>26.200000000011642</v>
      </c>
      <c r="AV16" s="85">
        <f t="shared" si="36"/>
        <v>-154.10000000009313</v>
      </c>
      <c r="AW16" s="85">
        <f t="shared" si="37"/>
        <v>306.59999999997672</v>
      </c>
      <c r="AX16" s="85">
        <f t="shared" si="38"/>
        <v>5.8000000000465661</v>
      </c>
      <c r="AY16" s="85">
        <f t="shared" si="39"/>
        <v>273</v>
      </c>
      <c r="AZ16" s="85">
        <f t="shared" si="40"/>
        <v>5.8000000000465661</v>
      </c>
      <c r="BA16" s="85">
        <f t="shared" si="41"/>
        <v>273</v>
      </c>
      <c r="BB16" s="185">
        <f t="shared" si="42"/>
        <v>5.8000000000465661</v>
      </c>
      <c r="BC16" s="185">
        <f t="shared" si="43"/>
        <v>273</v>
      </c>
      <c r="BD16" s="85">
        <f t="shared" si="44"/>
        <v>-14.300000000046566</v>
      </c>
      <c r="BE16" s="85">
        <f t="shared" si="45"/>
        <v>59.100000000034925</v>
      </c>
      <c r="BF16" s="85">
        <f t="shared" si="21"/>
        <v>342.78000000295464</v>
      </c>
      <c r="BG16" s="85">
        <f t="shared" si="22"/>
        <v>-3903.9000000127126</v>
      </c>
      <c r="BH16" s="52"/>
      <c r="BI16" s="52"/>
      <c r="BJ16" s="52"/>
      <c r="BK16" s="50"/>
      <c r="BL16" s="191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4">
        <f t="shared" si="23"/>
        <v>27.9</v>
      </c>
      <c r="F17" s="134"/>
      <c r="G17" s="134"/>
      <c r="H17" s="134"/>
      <c r="I17" s="134"/>
      <c r="J17" s="134"/>
      <c r="K17" s="134">
        <f t="shared" si="24"/>
        <v>56.3</v>
      </c>
      <c r="L17" s="207">
        <v>555649.19999999995</v>
      </c>
      <c r="M17" s="207">
        <v>326508.2</v>
      </c>
      <c r="N17" s="44">
        <f t="shared" si="25"/>
        <v>326508755649.20001</v>
      </c>
      <c r="O17" s="40">
        <f t="shared" si="46"/>
        <v>23.200000000069849</v>
      </c>
      <c r="P17" s="40">
        <f t="shared" si="47"/>
        <v>15.5</v>
      </c>
      <c r="Q17" s="40"/>
      <c r="R17" s="47">
        <f t="shared" si="26"/>
        <v>0</v>
      </c>
      <c r="S17" s="67">
        <f t="shared" si="27"/>
        <v>56.252978437676802</v>
      </c>
      <c r="T17" s="67">
        <f t="shared" si="28"/>
        <v>0</v>
      </c>
      <c r="U17" s="67">
        <f t="shared" si="29"/>
        <v>0</v>
      </c>
      <c r="V17" s="67">
        <f t="shared" si="30"/>
        <v>0</v>
      </c>
      <c r="W17" s="67">
        <f t="shared" si="31"/>
        <v>0</v>
      </c>
      <c r="X17" s="67">
        <f t="shared" si="32"/>
        <v>0</v>
      </c>
      <c r="Y17" s="67">
        <f t="shared" si="33"/>
        <v>0</v>
      </c>
      <c r="Z17" s="52">
        <v>0</v>
      </c>
      <c r="AA17" s="52">
        <f t="shared" ref="AA17:AA41" si="48">ROUND(IF(S17&lt;&gt;0,SIN(S17*PI()/180)*$E17,0),1)</f>
        <v>23.2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0</v>
      </c>
      <c r="AD17" s="52">
        <v>0</v>
      </c>
      <c r="AE17" s="52">
        <f t="shared" ref="AE17:AE41" si="51">ROUND(IF(W17&lt;&gt;0,SIN(W17*PI()/180)*$E17,0),1)</f>
        <v>0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0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15.5</v>
      </c>
      <c r="AJ17" s="52">
        <v>0</v>
      </c>
      <c r="AK17" s="52">
        <f t="shared" ref="AK17:AK41" si="56">ROUND(IF(U17&lt;&gt;0,COS(U17*PI()/180)*$E17,0),1)</f>
        <v>0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0</v>
      </c>
      <c r="AN17" s="52">
        <v>0</v>
      </c>
      <c r="AO17" s="52">
        <f t="shared" ref="AO17:AO41" si="59">ROUND(IF(Y17&lt;&gt;0,COS(Y17*PI()/180)*$E17,0),1)</f>
        <v>0</v>
      </c>
      <c r="AP17" s="67">
        <f t="shared" si="34"/>
        <v>23.200000000069849</v>
      </c>
      <c r="AQ17" s="67">
        <f t="shared" si="35"/>
        <v>15.5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23.200000000069849</v>
      </c>
      <c r="AU17" s="85">
        <f t="shared" si="20"/>
        <v>15.5</v>
      </c>
      <c r="AV17" s="85">
        <f t="shared" si="36"/>
        <v>-159.70000000018626</v>
      </c>
      <c r="AW17" s="85">
        <f t="shared" si="37"/>
        <v>332.79999999998836</v>
      </c>
      <c r="AX17" s="85">
        <f t="shared" si="38"/>
        <v>0.19999999995343387</v>
      </c>
      <c r="AY17" s="85">
        <f t="shared" si="39"/>
        <v>299.20000000001164</v>
      </c>
      <c r="AZ17" s="85">
        <f t="shared" si="40"/>
        <v>0.19999999995343387</v>
      </c>
      <c r="BA17" s="85">
        <f t="shared" si="41"/>
        <v>299.20000000001164</v>
      </c>
      <c r="BB17" s="185">
        <f t="shared" si="42"/>
        <v>0.19999999995343387</v>
      </c>
      <c r="BC17" s="185">
        <f t="shared" si="43"/>
        <v>299.20000000001164</v>
      </c>
      <c r="BD17" s="85">
        <f t="shared" si="44"/>
        <v>17.599999999976717</v>
      </c>
      <c r="BE17" s="85">
        <f t="shared" si="45"/>
        <v>41.700000000011642</v>
      </c>
      <c r="BF17" s="85">
        <f t="shared" si="21"/>
        <v>8.3399999980605202</v>
      </c>
      <c r="BG17" s="85">
        <f t="shared" si="22"/>
        <v>5265.9199999932389</v>
      </c>
      <c r="BH17" s="52"/>
      <c r="BI17" s="52"/>
      <c r="BJ17" s="52"/>
      <c r="BK17" s="50"/>
      <c r="BL17" s="191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4">
        <f t="shared" si="23"/>
        <v>22.6</v>
      </c>
      <c r="F18" s="134"/>
      <c r="G18" s="134"/>
      <c r="H18" s="134"/>
      <c r="I18" s="134"/>
      <c r="J18" s="134"/>
      <c r="K18" s="134">
        <f t="shared" si="24"/>
        <v>64.900000000000006</v>
      </c>
      <c r="L18" s="207">
        <v>555672.4</v>
      </c>
      <c r="M18" s="207">
        <v>326523.7</v>
      </c>
      <c r="N18" s="44">
        <f t="shared" si="25"/>
        <v>326524255672.40002</v>
      </c>
      <c r="O18" s="40">
        <f t="shared" si="46"/>
        <v>20.5</v>
      </c>
      <c r="P18" s="40">
        <f t="shared" si="47"/>
        <v>9.5999999999767169</v>
      </c>
      <c r="Q18" s="40"/>
      <c r="R18" s="47">
        <f t="shared" si="26"/>
        <v>0</v>
      </c>
      <c r="S18" s="67">
        <f t="shared" si="27"/>
        <v>64.906651030219066</v>
      </c>
      <c r="T18" s="67">
        <f t="shared" si="28"/>
        <v>0</v>
      </c>
      <c r="U18" s="67">
        <f t="shared" si="29"/>
        <v>0</v>
      </c>
      <c r="V18" s="67">
        <f t="shared" si="30"/>
        <v>0</v>
      </c>
      <c r="W18" s="67">
        <f t="shared" si="31"/>
        <v>0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20.5</v>
      </c>
      <c r="AB18" s="52">
        <f t="shared" si="49"/>
        <v>0</v>
      </c>
      <c r="AC18" s="52">
        <f t="shared" si="50"/>
        <v>0</v>
      </c>
      <c r="AD18" s="52">
        <v>0</v>
      </c>
      <c r="AE18" s="52">
        <f t="shared" si="51"/>
        <v>0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9.6</v>
      </c>
      <c r="AJ18" s="52">
        <v>0</v>
      </c>
      <c r="AK18" s="52">
        <f t="shared" si="56"/>
        <v>0</v>
      </c>
      <c r="AL18" s="52">
        <f t="shared" si="57"/>
        <v>0</v>
      </c>
      <c r="AM18" s="52">
        <f t="shared" si="58"/>
        <v>0</v>
      </c>
      <c r="AN18" s="52">
        <v>0</v>
      </c>
      <c r="AO18" s="52">
        <f t="shared" si="59"/>
        <v>0</v>
      </c>
      <c r="AP18" s="67">
        <f t="shared" si="34"/>
        <v>20.5</v>
      </c>
      <c r="AQ18" s="67">
        <f t="shared" si="35"/>
        <v>9.5999999999767169</v>
      </c>
      <c r="AR18" s="85">
        <f t="shared" si="60"/>
        <v>0</v>
      </c>
      <c r="AS18" s="85">
        <f t="shared" si="61"/>
        <v>0</v>
      </c>
      <c r="AT18" s="85">
        <f t="shared" si="19"/>
        <v>20.5</v>
      </c>
      <c r="AU18" s="85">
        <f t="shared" si="20"/>
        <v>9.5999999999767169</v>
      </c>
      <c r="AV18" s="85">
        <f t="shared" si="36"/>
        <v>-136.50000000011642</v>
      </c>
      <c r="AW18" s="85">
        <f t="shared" si="37"/>
        <v>348.29999999998836</v>
      </c>
      <c r="AX18" s="85">
        <f t="shared" si="38"/>
        <v>23.400000000023283</v>
      </c>
      <c r="AY18" s="85">
        <f t="shared" si="39"/>
        <v>314.70000000001164</v>
      </c>
      <c r="AZ18" s="85">
        <f t="shared" si="40"/>
        <v>23.400000000023283</v>
      </c>
      <c r="BA18" s="85">
        <f t="shared" si="41"/>
        <v>314.70000000001164</v>
      </c>
      <c r="BB18" s="185">
        <f t="shared" si="42"/>
        <v>23.400000000023283</v>
      </c>
      <c r="BC18" s="185">
        <f t="shared" si="43"/>
        <v>314.70000000001164</v>
      </c>
      <c r="BD18" s="85">
        <f t="shared" si="44"/>
        <v>43.700000000069849</v>
      </c>
      <c r="BE18" s="85">
        <f t="shared" si="45"/>
        <v>25.099999999976717</v>
      </c>
      <c r="BF18" s="85">
        <f t="shared" si="21"/>
        <v>587.34000000003959</v>
      </c>
      <c r="BG18" s="85">
        <f t="shared" si="22"/>
        <v>13752.390000022489</v>
      </c>
      <c r="BH18" s="52"/>
      <c r="BI18" s="52"/>
      <c r="BJ18" s="52"/>
      <c r="BK18" s="50"/>
      <c r="BL18" s="191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4">
        <f t="shared" si="23"/>
        <v>65</v>
      </c>
      <c r="F19" s="134"/>
      <c r="G19" s="134"/>
      <c r="H19" s="134"/>
      <c r="I19" s="134"/>
      <c r="J19" s="134"/>
      <c r="K19" s="134">
        <f t="shared" si="24"/>
        <v>138.6</v>
      </c>
      <c r="L19" s="207">
        <v>555692.9</v>
      </c>
      <c r="M19" s="207">
        <v>326533.3</v>
      </c>
      <c r="N19" s="44">
        <f t="shared" si="25"/>
        <v>326533855692.90002</v>
      </c>
      <c r="O19" s="40">
        <f t="shared" si="46"/>
        <v>43</v>
      </c>
      <c r="P19" s="40">
        <f t="shared" si="47"/>
        <v>-48.799999999988358</v>
      </c>
      <c r="Q19" s="41"/>
      <c r="R19" s="47">
        <f t="shared" si="26"/>
        <v>0</v>
      </c>
      <c r="S19" s="67">
        <f t="shared" si="27"/>
        <v>0</v>
      </c>
      <c r="T19" s="67">
        <f t="shared" si="28"/>
        <v>0</v>
      </c>
      <c r="U19" s="67">
        <f t="shared" si="29"/>
        <v>138.61518950229959</v>
      </c>
      <c r="V19" s="67">
        <f t="shared" si="30"/>
        <v>0</v>
      </c>
      <c r="W19" s="67">
        <f t="shared" si="31"/>
        <v>0</v>
      </c>
      <c r="X19" s="67">
        <f t="shared" si="32"/>
        <v>0</v>
      </c>
      <c r="Y19" s="67">
        <f t="shared" si="33"/>
        <v>0</v>
      </c>
      <c r="Z19" s="52">
        <v>0</v>
      </c>
      <c r="AA19" s="52">
        <f t="shared" si="48"/>
        <v>0</v>
      </c>
      <c r="AB19" s="52">
        <f t="shared" si="49"/>
        <v>0</v>
      </c>
      <c r="AC19" s="52">
        <f t="shared" si="50"/>
        <v>43</v>
      </c>
      <c r="AD19" s="52">
        <v>0</v>
      </c>
      <c r="AE19" s="52">
        <f t="shared" si="51"/>
        <v>0</v>
      </c>
      <c r="AF19" s="52">
        <f t="shared" si="52"/>
        <v>0</v>
      </c>
      <c r="AG19" s="52">
        <f t="shared" si="53"/>
        <v>0</v>
      </c>
      <c r="AH19" s="52">
        <f t="shared" si="54"/>
        <v>0</v>
      </c>
      <c r="AI19" s="52">
        <f t="shared" si="55"/>
        <v>0</v>
      </c>
      <c r="AJ19" s="52">
        <v>0</v>
      </c>
      <c r="AK19" s="52">
        <f t="shared" si="56"/>
        <v>-48.8</v>
      </c>
      <c r="AL19" s="52">
        <f t="shared" si="57"/>
        <v>0</v>
      </c>
      <c r="AM19" s="52">
        <f t="shared" si="58"/>
        <v>0</v>
      </c>
      <c r="AN19" s="52">
        <v>0</v>
      </c>
      <c r="AO19" s="52">
        <f t="shared" si="59"/>
        <v>0</v>
      </c>
      <c r="AP19" s="67">
        <f t="shared" si="34"/>
        <v>43</v>
      </c>
      <c r="AQ19" s="67">
        <f t="shared" si="35"/>
        <v>-48.799999999988358</v>
      </c>
      <c r="AR19" s="85">
        <f t="shared" si="60"/>
        <v>0</v>
      </c>
      <c r="AS19" s="85">
        <f t="shared" si="61"/>
        <v>0</v>
      </c>
      <c r="AT19" s="85">
        <f t="shared" si="19"/>
        <v>43</v>
      </c>
      <c r="AU19" s="85">
        <f t="shared" si="20"/>
        <v>-48.799999999988358</v>
      </c>
      <c r="AV19" s="85">
        <f t="shared" si="36"/>
        <v>-116.00000000011642</v>
      </c>
      <c r="AW19" s="85">
        <f t="shared" si="37"/>
        <v>357.89999999996508</v>
      </c>
      <c r="AX19" s="85">
        <f t="shared" si="38"/>
        <v>43.900000000023283</v>
      </c>
      <c r="AY19" s="85">
        <f t="shared" si="39"/>
        <v>324.29999999998836</v>
      </c>
      <c r="AZ19" s="85">
        <f t="shared" si="40"/>
        <v>43.900000000023283</v>
      </c>
      <c r="BA19" s="85">
        <f t="shared" si="41"/>
        <v>324.29999999998836</v>
      </c>
      <c r="BB19" s="185">
        <f t="shared" si="42"/>
        <v>43.900000000023283</v>
      </c>
      <c r="BC19" s="185">
        <f t="shared" si="43"/>
        <v>324.29999999998836</v>
      </c>
      <c r="BD19" s="85">
        <f t="shared" si="44"/>
        <v>63.5</v>
      </c>
      <c r="BE19" s="85">
        <f t="shared" si="45"/>
        <v>-39.200000000011642</v>
      </c>
      <c r="BF19" s="85">
        <f t="shared" si="21"/>
        <v>-1720.8800000014237</v>
      </c>
      <c r="BG19" s="85">
        <f t="shared" si="22"/>
        <v>20593.049999999261</v>
      </c>
      <c r="BH19" s="52"/>
      <c r="BI19" s="52"/>
      <c r="BJ19" s="52"/>
      <c r="BK19" s="50"/>
      <c r="BL19" s="191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4">
        <f t="shared" si="23"/>
        <v>18</v>
      </c>
      <c r="F20" s="134"/>
      <c r="G20" s="134"/>
      <c r="H20" s="134"/>
      <c r="I20" s="134"/>
      <c r="J20" s="134"/>
      <c r="K20" s="134">
        <f t="shared" si="24"/>
        <v>191.6</v>
      </c>
      <c r="L20" s="207">
        <v>555735.9</v>
      </c>
      <c r="M20" s="207">
        <v>326484.5</v>
      </c>
      <c r="N20" s="44">
        <f t="shared" si="25"/>
        <v>326485055735.90002</v>
      </c>
      <c r="O20" s="40">
        <f t="shared" si="46"/>
        <v>-3.5999999999767169</v>
      </c>
      <c r="P20" s="40">
        <f t="shared" si="47"/>
        <v>-17.599999999976717</v>
      </c>
      <c r="Q20" s="40"/>
      <c r="R20" s="47">
        <f t="shared" si="26"/>
        <v>0</v>
      </c>
      <c r="S20" s="67">
        <f t="shared" si="27"/>
        <v>0</v>
      </c>
      <c r="T20" s="67">
        <f t="shared" si="28"/>
        <v>0</v>
      </c>
      <c r="U20" s="67">
        <f t="shared" si="29"/>
        <v>0</v>
      </c>
      <c r="V20" s="67">
        <f t="shared" si="30"/>
        <v>0</v>
      </c>
      <c r="W20" s="67">
        <f t="shared" si="31"/>
        <v>191.5601307941599</v>
      </c>
      <c r="X20" s="67">
        <f t="shared" si="32"/>
        <v>0</v>
      </c>
      <c r="Y20" s="67">
        <f t="shared" si="33"/>
        <v>0</v>
      </c>
      <c r="Z20" s="52">
        <v>0</v>
      </c>
      <c r="AA20" s="52">
        <f t="shared" si="48"/>
        <v>0</v>
      </c>
      <c r="AB20" s="52">
        <f t="shared" si="49"/>
        <v>0</v>
      </c>
      <c r="AC20" s="52">
        <f t="shared" si="50"/>
        <v>0</v>
      </c>
      <c r="AD20" s="52">
        <v>0</v>
      </c>
      <c r="AE20" s="52">
        <f t="shared" si="51"/>
        <v>-3.6</v>
      </c>
      <c r="AF20" s="52">
        <f t="shared" si="52"/>
        <v>0</v>
      </c>
      <c r="AG20" s="52">
        <f t="shared" si="53"/>
        <v>0</v>
      </c>
      <c r="AH20" s="52">
        <f t="shared" si="54"/>
        <v>0</v>
      </c>
      <c r="AI20" s="52">
        <f t="shared" si="55"/>
        <v>0</v>
      </c>
      <c r="AJ20" s="52">
        <v>0</v>
      </c>
      <c r="AK20" s="52">
        <f t="shared" si="56"/>
        <v>0</v>
      </c>
      <c r="AL20" s="52">
        <f t="shared" si="57"/>
        <v>0</v>
      </c>
      <c r="AM20" s="52">
        <f t="shared" si="58"/>
        <v>-17.600000000000001</v>
      </c>
      <c r="AN20" s="52">
        <v>0</v>
      </c>
      <c r="AO20" s="52">
        <f t="shared" si="59"/>
        <v>0</v>
      </c>
      <c r="AP20" s="67">
        <f t="shared" si="34"/>
        <v>-3.5999999999767169</v>
      </c>
      <c r="AQ20" s="67">
        <f t="shared" si="35"/>
        <v>-17.599999999976717</v>
      </c>
      <c r="AR20" s="85">
        <f t="shared" si="60"/>
        <v>0</v>
      </c>
      <c r="AS20" s="85">
        <f t="shared" si="61"/>
        <v>0</v>
      </c>
      <c r="AT20" s="85">
        <f t="shared" si="19"/>
        <v>-3.5999999999767169</v>
      </c>
      <c r="AU20" s="85">
        <f t="shared" si="20"/>
        <v>-17.599999999976717</v>
      </c>
      <c r="AV20" s="85">
        <f t="shared" si="36"/>
        <v>-73.000000000116415</v>
      </c>
      <c r="AW20" s="85">
        <f t="shared" si="37"/>
        <v>309.09999999997672</v>
      </c>
      <c r="AX20" s="85">
        <f t="shared" si="38"/>
        <v>86.900000000023283</v>
      </c>
      <c r="AY20" s="85">
        <f t="shared" si="39"/>
        <v>275.5</v>
      </c>
      <c r="AZ20" s="85">
        <f t="shared" si="40"/>
        <v>86.900000000023283</v>
      </c>
      <c r="BA20" s="85">
        <f t="shared" si="41"/>
        <v>275.5</v>
      </c>
      <c r="BB20" s="185">
        <f t="shared" si="42"/>
        <v>86.900000000023283</v>
      </c>
      <c r="BC20" s="185">
        <f t="shared" si="43"/>
        <v>275.5</v>
      </c>
      <c r="BD20" s="85">
        <f t="shared" si="44"/>
        <v>39.400000000023283</v>
      </c>
      <c r="BE20" s="85">
        <f t="shared" si="45"/>
        <v>-66.399999999965075</v>
      </c>
      <c r="BF20" s="85">
        <f t="shared" si="21"/>
        <v>-5770.159999998511</v>
      </c>
      <c r="BG20" s="85">
        <f t="shared" si="22"/>
        <v>10854.700000006414</v>
      </c>
      <c r="BH20" s="52"/>
      <c r="BI20" s="52"/>
      <c r="BJ20" s="52"/>
      <c r="BK20" s="50"/>
      <c r="BL20" s="191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4">
        <f t="shared" si="23"/>
        <v>54.1</v>
      </c>
      <c r="F21" s="134"/>
      <c r="G21" s="134"/>
      <c r="H21" s="134"/>
      <c r="I21" s="134"/>
      <c r="J21" s="134"/>
      <c r="K21" s="134">
        <f t="shared" si="24"/>
        <v>151.4</v>
      </c>
      <c r="L21" s="207">
        <v>555732.30000000005</v>
      </c>
      <c r="M21" s="207">
        <v>326466.90000000002</v>
      </c>
      <c r="N21" s="44">
        <f t="shared" si="25"/>
        <v>326467455732.29999</v>
      </c>
      <c r="O21" s="40">
        <f t="shared" si="46"/>
        <v>25.899999999906868</v>
      </c>
      <c r="P21" s="40">
        <f t="shared" si="47"/>
        <v>-47.5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151.39799228560352</v>
      </c>
      <c r="V21" s="67">
        <f t="shared" si="30"/>
        <v>0</v>
      </c>
      <c r="W21" s="67">
        <f t="shared" si="31"/>
        <v>0</v>
      </c>
      <c r="X21" s="67">
        <f t="shared" si="32"/>
        <v>0</v>
      </c>
      <c r="Y21" s="67">
        <f t="shared" si="33"/>
        <v>0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25.9</v>
      </c>
      <c r="AD21" s="52">
        <v>0</v>
      </c>
      <c r="AE21" s="52">
        <f t="shared" si="51"/>
        <v>0</v>
      </c>
      <c r="AF21" s="52">
        <f t="shared" si="52"/>
        <v>0</v>
      </c>
      <c r="AG21" s="52">
        <f t="shared" si="53"/>
        <v>0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-47.5</v>
      </c>
      <c r="AL21" s="52">
        <f t="shared" si="57"/>
        <v>0</v>
      </c>
      <c r="AM21" s="52">
        <f t="shared" si="58"/>
        <v>0</v>
      </c>
      <c r="AN21" s="52">
        <v>0</v>
      </c>
      <c r="AO21" s="52">
        <f t="shared" si="59"/>
        <v>0</v>
      </c>
      <c r="AP21" s="67">
        <f t="shared" si="34"/>
        <v>25.899999999906868</v>
      </c>
      <c r="AQ21" s="67">
        <f t="shared" si="35"/>
        <v>-47.5</v>
      </c>
      <c r="AR21" s="85">
        <f t="shared" si="60"/>
        <v>0</v>
      </c>
      <c r="AS21" s="85">
        <f t="shared" si="61"/>
        <v>0</v>
      </c>
      <c r="AT21" s="85">
        <f t="shared" si="19"/>
        <v>25.899999999906868</v>
      </c>
      <c r="AU21" s="85">
        <f t="shared" si="20"/>
        <v>-47.5</v>
      </c>
      <c r="AV21" s="85">
        <f t="shared" si="36"/>
        <v>-76.600000000093132</v>
      </c>
      <c r="AW21" s="85">
        <f t="shared" si="37"/>
        <v>291.5</v>
      </c>
      <c r="AX21" s="85">
        <f t="shared" si="38"/>
        <v>83.300000000046566</v>
      </c>
      <c r="AY21" s="85">
        <f t="shared" si="39"/>
        <v>257.90000000002328</v>
      </c>
      <c r="AZ21" s="85">
        <f t="shared" si="40"/>
        <v>83.300000000046566</v>
      </c>
      <c r="BA21" s="85">
        <f t="shared" si="41"/>
        <v>257.90000000002328</v>
      </c>
      <c r="BB21" s="185">
        <f t="shared" si="42"/>
        <v>83.300000000046566</v>
      </c>
      <c r="BC21" s="185">
        <f t="shared" si="43"/>
        <v>257.90000000002328</v>
      </c>
      <c r="BD21" s="85">
        <f t="shared" si="44"/>
        <v>22.299999999930151</v>
      </c>
      <c r="BE21" s="85">
        <f t="shared" si="45"/>
        <v>-65.099999999976717</v>
      </c>
      <c r="BF21" s="85">
        <f t="shared" si="21"/>
        <v>-5422.8300000010922</v>
      </c>
      <c r="BG21" s="85">
        <f t="shared" si="22"/>
        <v>5751.169999982505</v>
      </c>
      <c r="BH21" s="52"/>
      <c r="BI21" s="52"/>
      <c r="BJ21" s="52"/>
      <c r="BK21" s="50"/>
      <c r="BL21" s="191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4">
        <f t="shared" si="23"/>
        <v>24</v>
      </c>
      <c r="F22" s="134"/>
      <c r="G22" s="134"/>
      <c r="H22" s="134"/>
      <c r="I22" s="134"/>
      <c r="J22" s="134"/>
      <c r="K22" s="134">
        <f t="shared" si="24"/>
        <v>204.9</v>
      </c>
      <c r="L22" s="207">
        <v>555758.19999999995</v>
      </c>
      <c r="M22" s="207">
        <v>326419.40000000002</v>
      </c>
      <c r="N22" s="44">
        <f t="shared" si="25"/>
        <v>326419955758.20001</v>
      </c>
      <c r="O22" s="40">
        <f t="shared" si="46"/>
        <v>-10.099999999976717</v>
      </c>
      <c r="P22" s="40">
        <f t="shared" si="47"/>
        <v>-21.800000000046566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204.85841925938152</v>
      </c>
      <c r="X22" s="67">
        <f t="shared" si="32"/>
        <v>0</v>
      </c>
      <c r="Y22" s="67">
        <f t="shared" si="33"/>
        <v>0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-10.1</v>
      </c>
      <c r="AF22" s="52">
        <f t="shared" si="52"/>
        <v>0</v>
      </c>
      <c r="AG22" s="52">
        <f t="shared" si="53"/>
        <v>0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-21.8</v>
      </c>
      <c r="AN22" s="52">
        <v>0</v>
      </c>
      <c r="AO22" s="52">
        <f t="shared" si="59"/>
        <v>0</v>
      </c>
      <c r="AP22" s="67">
        <f t="shared" si="34"/>
        <v>-10.099999999976717</v>
      </c>
      <c r="AQ22" s="67">
        <f t="shared" si="35"/>
        <v>-21.800000000046566</v>
      </c>
      <c r="AR22" s="85">
        <f t="shared" si="60"/>
        <v>0</v>
      </c>
      <c r="AS22" s="85">
        <f t="shared" si="61"/>
        <v>0</v>
      </c>
      <c r="AT22" s="85">
        <f t="shared" si="19"/>
        <v>-10.099999999976717</v>
      </c>
      <c r="AU22" s="85">
        <f t="shared" si="20"/>
        <v>-21.800000000046566</v>
      </c>
      <c r="AV22" s="85">
        <f t="shared" si="36"/>
        <v>-50.700000000186265</v>
      </c>
      <c r="AW22" s="85">
        <f t="shared" si="37"/>
        <v>244</v>
      </c>
      <c r="AX22" s="85">
        <f t="shared" si="38"/>
        <v>109.19999999995343</v>
      </c>
      <c r="AY22" s="85">
        <f t="shared" si="39"/>
        <v>210.40000000002328</v>
      </c>
      <c r="AZ22" s="85">
        <f t="shared" si="40"/>
        <v>109.19999999995343</v>
      </c>
      <c r="BA22" s="85">
        <f t="shared" si="41"/>
        <v>210.40000000002328</v>
      </c>
      <c r="BB22" s="185">
        <f t="shared" si="42"/>
        <v>109.19999999995343</v>
      </c>
      <c r="BC22" s="185">
        <f t="shared" si="43"/>
        <v>210.40000000002328</v>
      </c>
      <c r="BD22" s="85">
        <f t="shared" si="44"/>
        <v>15.799999999930151</v>
      </c>
      <c r="BE22" s="85">
        <f t="shared" si="45"/>
        <v>-69.300000000046566</v>
      </c>
      <c r="BF22" s="85">
        <f t="shared" si="21"/>
        <v>-7567.5600000018576</v>
      </c>
      <c r="BG22" s="85">
        <f t="shared" si="22"/>
        <v>3324.3199999856715</v>
      </c>
      <c r="BH22" s="52"/>
      <c r="BI22" s="52"/>
      <c r="BJ22" s="52"/>
      <c r="BK22" s="50"/>
      <c r="BL22" s="191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4">
        <f t="shared" si="23"/>
        <v>38.200000000000003</v>
      </c>
      <c r="F23" s="134"/>
      <c r="G23" s="134"/>
      <c r="H23" s="134"/>
      <c r="I23" s="134"/>
      <c r="J23" s="134"/>
      <c r="K23" s="134">
        <f t="shared" si="24"/>
        <v>125.3</v>
      </c>
      <c r="L23" s="207">
        <v>555748.1</v>
      </c>
      <c r="M23" s="207">
        <v>326397.59999999998</v>
      </c>
      <c r="N23" s="44">
        <f t="shared" si="25"/>
        <v>326398155748.09998</v>
      </c>
      <c r="O23" s="40">
        <f t="shared" si="46"/>
        <v>31.200000000069849</v>
      </c>
      <c r="P23" s="40">
        <f t="shared" si="47"/>
        <v>-22.099999999976717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125.31121343954422</v>
      </c>
      <c r="V23" s="67">
        <f t="shared" si="30"/>
        <v>0</v>
      </c>
      <c r="W23" s="67">
        <f t="shared" si="31"/>
        <v>0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31.2</v>
      </c>
      <c r="AD23" s="52">
        <v>0</v>
      </c>
      <c r="AE23" s="52">
        <f t="shared" si="51"/>
        <v>0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-22.1</v>
      </c>
      <c r="AL23" s="52">
        <f t="shared" si="57"/>
        <v>0</v>
      </c>
      <c r="AM23" s="52">
        <f t="shared" si="58"/>
        <v>0</v>
      </c>
      <c r="AN23" s="52">
        <v>0</v>
      </c>
      <c r="AO23" s="52">
        <f t="shared" si="59"/>
        <v>0</v>
      </c>
      <c r="AP23" s="67">
        <f t="shared" si="34"/>
        <v>31.200000000069849</v>
      </c>
      <c r="AQ23" s="67">
        <f t="shared" si="35"/>
        <v>-22.099999999976717</v>
      </c>
      <c r="AR23" s="85">
        <f t="shared" si="60"/>
        <v>0</v>
      </c>
      <c r="AS23" s="85">
        <f t="shared" si="61"/>
        <v>0</v>
      </c>
      <c r="AT23" s="85">
        <f t="shared" si="19"/>
        <v>31.200000000069849</v>
      </c>
      <c r="AU23" s="85">
        <f t="shared" si="20"/>
        <v>-22.099999999976717</v>
      </c>
      <c r="AV23" s="85">
        <f t="shared" si="36"/>
        <v>-60.800000000162981</v>
      </c>
      <c r="AW23" s="85">
        <f t="shared" si="37"/>
        <v>222.19999999995343</v>
      </c>
      <c r="AX23" s="85">
        <f t="shared" si="38"/>
        <v>99.099999999976717</v>
      </c>
      <c r="AY23" s="85">
        <f t="shared" si="39"/>
        <v>188.59999999997672</v>
      </c>
      <c r="AZ23" s="85">
        <f t="shared" si="40"/>
        <v>99.099999999976717</v>
      </c>
      <c r="BA23" s="85">
        <f t="shared" si="41"/>
        <v>188.59999999997672</v>
      </c>
      <c r="BB23" s="185">
        <f t="shared" si="42"/>
        <v>99.099999999976717</v>
      </c>
      <c r="BC23" s="185">
        <f t="shared" si="43"/>
        <v>188.59999999997672</v>
      </c>
      <c r="BD23" s="85">
        <f t="shared" si="44"/>
        <v>21.100000000093132</v>
      </c>
      <c r="BE23" s="85">
        <f t="shared" si="45"/>
        <v>-43.900000000023283</v>
      </c>
      <c r="BF23" s="85">
        <f t="shared" si="21"/>
        <v>-4350.4900000012849</v>
      </c>
      <c r="BG23" s="85">
        <f t="shared" si="22"/>
        <v>3979.4600000170735</v>
      </c>
      <c r="BH23" s="52"/>
      <c r="BI23" s="52"/>
      <c r="BJ23" s="52"/>
      <c r="BK23" s="50"/>
      <c r="BL23" s="191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4">
        <f t="shared" si="23"/>
        <v>21.9</v>
      </c>
      <c r="F24" s="134"/>
      <c r="G24" s="134"/>
      <c r="H24" s="134"/>
      <c r="I24" s="134"/>
      <c r="J24" s="134"/>
      <c r="K24" s="134">
        <f t="shared" si="24"/>
        <v>118.9</v>
      </c>
      <c r="L24" s="207">
        <v>555779.30000000005</v>
      </c>
      <c r="M24" s="207">
        <v>326375.5</v>
      </c>
      <c r="N24" s="44">
        <f t="shared" si="25"/>
        <v>326376055779.29999</v>
      </c>
      <c r="O24" s="40">
        <f t="shared" si="46"/>
        <v>19.199999999953434</v>
      </c>
      <c r="P24" s="40">
        <f t="shared" si="47"/>
        <v>-10.599999999976717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118.90235703620735</v>
      </c>
      <c r="V24" s="67">
        <f t="shared" si="30"/>
        <v>0</v>
      </c>
      <c r="W24" s="67">
        <f t="shared" si="31"/>
        <v>0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19.2</v>
      </c>
      <c r="AD24" s="52">
        <v>0</v>
      </c>
      <c r="AE24" s="52">
        <f t="shared" si="51"/>
        <v>0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-10.6</v>
      </c>
      <c r="AL24" s="52">
        <f t="shared" si="57"/>
        <v>0</v>
      </c>
      <c r="AM24" s="52">
        <f t="shared" si="58"/>
        <v>0</v>
      </c>
      <c r="AN24" s="52">
        <v>0</v>
      </c>
      <c r="AO24" s="52">
        <f t="shared" si="59"/>
        <v>0</v>
      </c>
      <c r="AP24" s="67">
        <f t="shared" si="34"/>
        <v>19.199999999953434</v>
      </c>
      <c r="AQ24" s="67">
        <f t="shared" si="35"/>
        <v>-10.599999999976717</v>
      </c>
      <c r="AR24" s="85">
        <f t="shared" si="60"/>
        <v>0</v>
      </c>
      <c r="AS24" s="85">
        <f t="shared" si="61"/>
        <v>0</v>
      </c>
      <c r="AT24" s="85">
        <f t="shared" si="19"/>
        <v>19.199999999953434</v>
      </c>
      <c r="AU24" s="85">
        <f t="shared" si="20"/>
        <v>-10.599999999976717</v>
      </c>
      <c r="AV24" s="85">
        <f t="shared" si="36"/>
        <v>-29.600000000093132</v>
      </c>
      <c r="AW24" s="85">
        <f t="shared" si="37"/>
        <v>200.09999999997672</v>
      </c>
      <c r="AX24" s="85">
        <f t="shared" si="38"/>
        <v>130.30000000004657</v>
      </c>
      <c r="AY24" s="85">
        <f t="shared" si="39"/>
        <v>166.5</v>
      </c>
      <c r="AZ24" s="85">
        <f t="shared" si="40"/>
        <v>130.30000000004657</v>
      </c>
      <c r="BA24" s="85">
        <f t="shared" si="41"/>
        <v>166.5</v>
      </c>
      <c r="BB24" s="185">
        <f t="shared" si="42"/>
        <v>130.30000000004657</v>
      </c>
      <c r="BC24" s="185">
        <f t="shared" si="43"/>
        <v>166.5</v>
      </c>
      <c r="BD24" s="85">
        <f t="shared" si="44"/>
        <v>50.400000000023283</v>
      </c>
      <c r="BE24" s="85">
        <f t="shared" si="45"/>
        <v>-32.699999999953434</v>
      </c>
      <c r="BF24" s="85">
        <f t="shared" si="21"/>
        <v>-4260.8099999954547</v>
      </c>
      <c r="BG24" s="85">
        <f t="shared" si="22"/>
        <v>8391.6000000038766</v>
      </c>
      <c r="BH24" s="52"/>
      <c r="BI24" s="52"/>
      <c r="BJ24" s="52"/>
      <c r="BK24" s="50"/>
      <c r="BL24" s="191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4">
        <f t="shared" si="23"/>
        <v>23.9</v>
      </c>
      <c r="F25" s="134"/>
      <c r="G25" s="134"/>
      <c r="H25" s="134"/>
      <c r="I25" s="134"/>
      <c r="J25" s="134"/>
      <c r="K25" s="134">
        <f t="shared" si="24"/>
        <v>99.9</v>
      </c>
      <c r="L25" s="207">
        <v>555798.5</v>
      </c>
      <c r="M25" s="207">
        <v>326364.90000000002</v>
      </c>
      <c r="N25" s="44">
        <f t="shared" si="25"/>
        <v>326365455798.5</v>
      </c>
      <c r="O25" s="40">
        <f t="shared" si="46"/>
        <v>23.5</v>
      </c>
      <c r="P25" s="40">
        <f t="shared" si="47"/>
        <v>-4.1000000000349246</v>
      </c>
      <c r="Q25" s="40"/>
      <c r="R25" s="47">
        <f t="shared" si="26"/>
        <v>0</v>
      </c>
      <c r="S25" s="67">
        <f t="shared" si="27"/>
        <v>0</v>
      </c>
      <c r="T25" s="67">
        <f t="shared" si="28"/>
        <v>0</v>
      </c>
      <c r="U25" s="67">
        <f t="shared" si="29"/>
        <v>99.896671967751729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0</v>
      </c>
      <c r="AB25" s="52">
        <f t="shared" si="49"/>
        <v>0</v>
      </c>
      <c r="AC25" s="52">
        <f t="shared" si="50"/>
        <v>23.5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0</v>
      </c>
      <c r="AJ25" s="52">
        <v>0</v>
      </c>
      <c r="AK25" s="52">
        <f t="shared" si="56"/>
        <v>-4.0999999999999996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23.5</v>
      </c>
      <c r="AQ25" s="67">
        <f t="shared" si="35"/>
        <v>-4.1000000000349246</v>
      </c>
      <c r="AR25" s="85">
        <f t="shared" si="60"/>
        <v>0</v>
      </c>
      <c r="AS25" s="85">
        <f t="shared" si="61"/>
        <v>0</v>
      </c>
      <c r="AT25" s="85">
        <f t="shared" si="19"/>
        <v>23.5</v>
      </c>
      <c r="AU25" s="85">
        <f t="shared" si="20"/>
        <v>-4.1000000000349246</v>
      </c>
      <c r="AV25" s="85">
        <f t="shared" si="36"/>
        <v>-10.400000000139698</v>
      </c>
      <c r="AW25" s="85">
        <f t="shared" si="37"/>
        <v>189.5</v>
      </c>
      <c r="AX25" s="85">
        <f t="shared" si="38"/>
        <v>149.5</v>
      </c>
      <c r="AY25" s="85">
        <f t="shared" si="39"/>
        <v>155.90000000002328</v>
      </c>
      <c r="AZ25" s="85">
        <f t="shared" si="40"/>
        <v>149.5</v>
      </c>
      <c r="BA25" s="85">
        <f t="shared" si="41"/>
        <v>155.90000000002328</v>
      </c>
      <c r="BB25" s="185">
        <f t="shared" si="42"/>
        <v>149.5</v>
      </c>
      <c r="BC25" s="185">
        <f t="shared" si="43"/>
        <v>155.90000000002328</v>
      </c>
      <c r="BD25" s="85">
        <f t="shared" si="44"/>
        <v>42.699999999953434</v>
      </c>
      <c r="BE25" s="85">
        <f t="shared" si="45"/>
        <v>-14.700000000011642</v>
      </c>
      <c r="BF25" s="85">
        <f t="shared" si="21"/>
        <v>-2197.6500000017404</v>
      </c>
      <c r="BG25" s="85">
        <f t="shared" si="22"/>
        <v>6656.9299999937348</v>
      </c>
      <c r="BH25" s="52"/>
      <c r="BI25" s="52"/>
      <c r="BJ25" s="52"/>
      <c r="BK25" s="50"/>
      <c r="BL25" s="191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4">
        <f t="shared" si="23"/>
        <v>23.4</v>
      </c>
      <c r="F26" s="134"/>
      <c r="G26" s="134"/>
      <c r="H26" s="134"/>
      <c r="I26" s="134"/>
      <c r="J26" s="134"/>
      <c r="K26" s="134">
        <f t="shared" si="24"/>
        <v>99.8</v>
      </c>
      <c r="L26" s="207">
        <v>555822</v>
      </c>
      <c r="M26" s="207">
        <v>326360.8</v>
      </c>
      <c r="N26" s="44">
        <f t="shared" si="25"/>
        <v>326361355822</v>
      </c>
      <c r="O26" s="40">
        <f t="shared" si="46"/>
        <v>23.099999999976717</v>
      </c>
      <c r="P26" s="40">
        <f t="shared" si="47"/>
        <v>-4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99.823931723425574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0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23.1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0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-4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0</v>
      </c>
      <c r="AP26" s="67">
        <f t="shared" si="34"/>
        <v>23.099999999976717</v>
      </c>
      <c r="AQ26" s="67">
        <f t="shared" si="35"/>
        <v>-4</v>
      </c>
      <c r="AR26" s="85">
        <f t="shared" si="60"/>
        <v>0</v>
      </c>
      <c r="AS26" s="85">
        <f t="shared" si="61"/>
        <v>0</v>
      </c>
      <c r="AT26" s="85">
        <f t="shared" si="19"/>
        <v>23.099999999976717</v>
      </c>
      <c r="AU26" s="85">
        <f t="shared" si="20"/>
        <v>-4</v>
      </c>
      <c r="AV26" s="85">
        <f t="shared" si="36"/>
        <v>13.099999999860302</v>
      </c>
      <c r="AW26" s="85">
        <f t="shared" si="37"/>
        <v>185.39999999996508</v>
      </c>
      <c r="AX26" s="85">
        <f t="shared" si="38"/>
        <v>173</v>
      </c>
      <c r="AY26" s="85">
        <f t="shared" si="39"/>
        <v>151.79999999998836</v>
      </c>
      <c r="AZ26" s="85">
        <f t="shared" si="40"/>
        <v>173</v>
      </c>
      <c r="BA26" s="85">
        <f t="shared" si="41"/>
        <v>151.79999999998836</v>
      </c>
      <c r="BB26" s="185">
        <f t="shared" si="42"/>
        <v>173</v>
      </c>
      <c r="BC26" s="185">
        <f t="shared" si="43"/>
        <v>151.79999999998836</v>
      </c>
      <c r="BD26" s="85">
        <f t="shared" si="44"/>
        <v>46.599999999976717</v>
      </c>
      <c r="BE26" s="85">
        <f t="shared" si="45"/>
        <v>-8.1000000000349246</v>
      </c>
      <c r="BF26" s="85">
        <f t="shared" si="21"/>
        <v>-1401.300000006042</v>
      </c>
      <c r="BG26" s="85">
        <f t="shared" si="22"/>
        <v>7073.8799999959228</v>
      </c>
      <c r="BH26" s="52"/>
      <c r="BI26" s="52"/>
      <c r="BJ26" s="52"/>
      <c r="BK26" s="50"/>
      <c r="BL26" s="191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4">
        <f t="shared" si="23"/>
        <v>24.7</v>
      </c>
      <c r="F27" s="134"/>
      <c r="G27" s="134"/>
      <c r="H27" s="134"/>
      <c r="I27" s="134"/>
      <c r="J27" s="134"/>
      <c r="K27" s="134">
        <f t="shared" si="24"/>
        <v>150.4</v>
      </c>
      <c r="L27" s="207">
        <v>555845.1</v>
      </c>
      <c r="M27" s="207">
        <v>326356.8</v>
      </c>
      <c r="N27" s="44">
        <f t="shared" si="25"/>
        <v>326357355845.09998</v>
      </c>
      <c r="O27" s="40">
        <f t="shared" si="46"/>
        <v>12.200000000069849</v>
      </c>
      <c r="P27" s="40">
        <f t="shared" si="47"/>
        <v>-21.5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150.42760923904478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0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12.2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0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-21.5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0</v>
      </c>
      <c r="AP27" s="67">
        <f t="shared" si="34"/>
        <v>12.200000000069849</v>
      </c>
      <c r="AQ27" s="67">
        <f t="shared" si="35"/>
        <v>-21.5</v>
      </c>
      <c r="AR27" s="85">
        <f t="shared" si="60"/>
        <v>0</v>
      </c>
      <c r="AS27" s="85">
        <f t="shared" si="61"/>
        <v>0</v>
      </c>
      <c r="AT27" s="85">
        <f t="shared" si="19"/>
        <v>12.200000000069849</v>
      </c>
      <c r="AU27" s="85">
        <f t="shared" si="20"/>
        <v>-21.5</v>
      </c>
      <c r="AV27" s="85">
        <f t="shared" si="36"/>
        <v>36.199999999837019</v>
      </c>
      <c r="AW27" s="85">
        <f t="shared" si="37"/>
        <v>181.39999999996508</v>
      </c>
      <c r="AX27" s="85">
        <f t="shared" si="38"/>
        <v>196.09999999997672</v>
      </c>
      <c r="AY27" s="85">
        <f t="shared" si="39"/>
        <v>147.79999999998836</v>
      </c>
      <c r="AZ27" s="85">
        <f t="shared" si="40"/>
        <v>196.09999999997672</v>
      </c>
      <c r="BA27" s="85">
        <f t="shared" si="41"/>
        <v>147.79999999998836</v>
      </c>
      <c r="BB27" s="185">
        <f t="shared" si="42"/>
        <v>196.09999999997672</v>
      </c>
      <c r="BC27" s="185">
        <f t="shared" si="43"/>
        <v>147.79999999998836</v>
      </c>
      <c r="BD27" s="85">
        <f t="shared" si="44"/>
        <v>35.300000000046566</v>
      </c>
      <c r="BE27" s="85">
        <f t="shared" si="45"/>
        <v>-25.5</v>
      </c>
      <c r="BF27" s="85">
        <f t="shared" si="21"/>
        <v>-5000.5499999994063</v>
      </c>
      <c r="BG27" s="85">
        <f t="shared" si="22"/>
        <v>5217.3400000064712</v>
      </c>
      <c r="BH27" s="52"/>
      <c r="BI27" s="52"/>
      <c r="BJ27" s="52"/>
      <c r="BK27" s="50"/>
      <c r="BL27" s="191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4">
        <f t="shared" si="23"/>
        <v>26.7</v>
      </c>
      <c r="F28" s="134"/>
      <c r="G28" s="134"/>
      <c r="H28" s="134"/>
      <c r="I28" s="134"/>
      <c r="J28" s="134"/>
      <c r="K28" s="134">
        <f t="shared" si="24"/>
        <v>123.4</v>
      </c>
      <c r="L28" s="207">
        <v>555857.30000000005</v>
      </c>
      <c r="M28" s="207">
        <v>326335.3</v>
      </c>
      <c r="N28" s="44">
        <f t="shared" si="25"/>
        <v>326335855857.29999</v>
      </c>
      <c r="O28" s="40">
        <f t="shared" si="46"/>
        <v>22.299999999930151</v>
      </c>
      <c r="P28" s="40">
        <f t="shared" si="47"/>
        <v>-14.700000000011642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123.39258432430837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0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22.3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0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-14.7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0</v>
      </c>
      <c r="AP28" s="67">
        <f t="shared" si="34"/>
        <v>22.299999999930151</v>
      </c>
      <c r="AQ28" s="67">
        <f t="shared" si="35"/>
        <v>-14.700000000011642</v>
      </c>
      <c r="AR28" s="85">
        <f t="shared" si="60"/>
        <v>0</v>
      </c>
      <c r="AS28" s="85">
        <f t="shared" si="61"/>
        <v>0</v>
      </c>
      <c r="AT28" s="85">
        <f t="shared" si="19"/>
        <v>22.299999999930151</v>
      </c>
      <c r="AU28" s="85">
        <f t="shared" si="20"/>
        <v>-14.700000000011642</v>
      </c>
      <c r="AV28" s="85">
        <f t="shared" si="36"/>
        <v>48.399999999906868</v>
      </c>
      <c r="AW28" s="85">
        <f t="shared" si="37"/>
        <v>159.89999999996508</v>
      </c>
      <c r="AX28" s="85">
        <f t="shared" si="38"/>
        <v>208.30000000004657</v>
      </c>
      <c r="AY28" s="85">
        <f t="shared" si="39"/>
        <v>126.29999999998836</v>
      </c>
      <c r="AZ28" s="85">
        <f t="shared" si="40"/>
        <v>208.30000000004657</v>
      </c>
      <c r="BA28" s="85">
        <f t="shared" si="41"/>
        <v>126.29999999998836</v>
      </c>
      <c r="BB28" s="185">
        <f t="shared" si="42"/>
        <v>208.30000000004657</v>
      </c>
      <c r="BC28" s="185">
        <f t="shared" si="43"/>
        <v>126.29999999998836</v>
      </c>
      <c r="BD28" s="85">
        <f t="shared" si="44"/>
        <v>34.5</v>
      </c>
      <c r="BE28" s="85">
        <f t="shared" si="45"/>
        <v>-36.200000000011642</v>
      </c>
      <c r="BF28" s="85">
        <f t="shared" si="21"/>
        <v>-7540.460000004111</v>
      </c>
      <c r="BG28" s="85">
        <f t="shared" si="22"/>
        <v>4357.3499999995984</v>
      </c>
      <c r="BH28" s="52"/>
      <c r="BI28" s="52"/>
      <c r="BJ28" s="52"/>
      <c r="BK28" s="50"/>
      <c r="BL28" s="191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4">
        <f t="shared" si="23"/>
        <v>39.4</v>
      </c>
      <c r="F29" s="134"/>
      <c r="G29" s="134"/>
      <c r="H29" s="134"/>
      <c r="I29" s="134"/>
      <c r="J29" s="134"/>
      <c r="K29" s="134">
        <f t="shared" si="24"/>
        <v>151.4</v>
      </c>
      <c r="L29" s="208">
        <v>555879.6</v>
      </c>
      <c r="M29" s="208">
        <v>326320.59999999998</v>
      </c>
      <c r="N29" s="44">
        <f t="shared" si="25"/>
        <v>326321155879.59998</v>
      </c>
      <c r="O29" s="40">
        <f t="shared" si="46"/>
        <v>18.900000000023283</v>
      </c>
      <c r="P29" s="40">
        <f t="shared" si="47"/>
        <v>-34.599999999976717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151.35474533046485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18.899999999999999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-34.6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18.900000000023283</v>
      </c>
      <c r="AQ29" s="67">
        <f t="shared" si="35"/>
        <v>-34.599999999976717</v>
      </c>
      <c r="AR29" s="85">
        <f t="shared" si="60"/>
        <v>0</v>
      </c>
      <c r="AS29" s="85">
        <f t="shared" si="61"/>
        <v>0</v>
      </c>
      <c r="AT29" s="85">
        <f t="shared" si="19"/>
        <v>18.900000000023283</v>
      </c>
      <c r="AU29" s="85">
        <f t="shared" si="20"/>
        <v>-34.599999999976717</v>
      </c>
      <c r="AV29" s="85">
        <f t="shared" si="36"/>
        <v>70.699999999837019</v>
      </c>
      <c r="AW29" s="85">
        <f t="shared" si="37"/>
        <v>145.19999999995343</v>
      </c>
      <c r="AX29" s="85">
        <f t="shared" si="38"/>
        <v>230.59999999997672</v>
      </c>
      <c r="AY29" s="85">
        <f t="shared" si="39"/>
        <v>111.59999999997672</v>
      </c>
      <c r="AZ29" s="85">
        <f t="shared" si="40"/>
        <v>230.59999999997672</v>
      </c>
      <c r="BA29" s="85">
        <f t="shared" si="41"/>
        <v>111.59999999997672</v>
      </c>
      <c r="BB29" s="185">
        <f t="shared" si="42"/>
        <v>230.59999999997672</v>
      </c>
      <c r="BC29" s="185">
        <f t="shared" si="43"/>
        <v>111.59999999997672</v>
      </c>
      <c r="BD29" s="85">
        <f t="shared" si="44"/>
        <v>41.199999999953434</v>
      </c>
      <c r="BE29" s="85">
        <f t="shared" si="45"/>
        <v>-49.299999999988358</v>
      </c>
      <c r="BF29" s="85">
        <f t="shared" si="21"/>
        <v>-11368.579999996167</v>
      </c>
      <c r="BG29" s="85">
        <f t="shared" si="22"/>
        <v>4597.9199999938437</v>
      </c>
      <c r="BH29" s="52"/>
      <c r="BI29" s="52"/>
      <c r="BJ29" s="52"/>
      <c r="BK29" s="50"/>
      <c r="BL29" s="191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4">
        <f t="shared" si="23"/>
        <v>16.3</v>
      </c>
      <c r="F30" s="134"/>
      <c r="G30" s="134"/>
      <c r="H30" s="134"/>
      <c r="I30" s="134"/>
      <c r="J30" s="134"/>
      <c r="K30" s="134">
        <f t="shared" si="24"/>
        <v>183.2</v>
      </c>
      <c r="L30" s="208">
        <v>555898.5</v>
      </c>
      <c r="M30" s="208">
        <v>326286</v>
      </c>
      <c r="N30" s="44">
        <f t="shared" si="25"/>
        <v>326286555898.5</v>
      </c>
      <c r="O30" s="40">
        <f t="shared" si="46"/>
        <v>-0.90000000002328306</v>
      </c>
      <c r="P30" s="40">
        <f t="shared" si="47"/>
        <v>-16.299999999988358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183.16036162612951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-0.9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-16.3</v>
      </c>
      <c r="AN30" s="52">
        <v>0</v>
      </c>
      <c r="AO30" s="52">
        <f t="shared" si="59"/>
        <v>0</v>
      </c>
      <c r="AP30" s="67">
        <f t="shared" si="34"/>
        <v>-0.90000000002328306</v>
      </c>
      <c r="AQ30" s="67">
        <f t="shared" si="35"/>
        <v>-16.299999999988358</v>
      </c>
      <c r="AR30" s="85">
        <f t="shared" si="60"/>
        <v>0</v>
      </c>
      <c r="AS30" s="85">
        <f t="shared" si="61"/>
        <v>0</v>
      </c>
      <c r="AT30" s="85">
        <f t="shared" si="19"/>
        <v>-0.90000000002328306</v>
      </c>
      <c r="AU30" s="85">
        <f t="shared" si="20"/>
        <v>-16.299999999988358</v>
      </c>
      <c r="AV30" s="85">
        <f t="shared" si="36"/>
        <v>89.599999999860302</v>
      </c>
      <c r="AW30" s="85">
        <f t="shared" si="37"/>
        <v>110.59999999997672</v>
      </c>
      <c r="AX30" s="85">
        <f t="shared" si="38"/>
        <v>249.5</v>
      </c>
      <c r="AY30" s="85">
        <f t="shared" si="39"/>
        <v>77</v>
      </c>
      <c r="AZ30" s="85">
        <f t="shared" si="40"/>
        <v>249.5</v>
      </c>
      <c r="BA30" s="85">
        <f t="shared" si="41"/>
        <v>77</v>
      </c>
      <c r="BB30" s="185">
        <f t="shared" si="42"/>
        <v>249.5</v>
      </c>
      <c r="BC30" s="185">
        <f t="shared" si="43"/>
        <v>77</v>
      </c>
      <c r="BD30" s="85">
        <f t="shared" si="44"/>
        <v>18</v>
      </c>
      <c r="BE30" s="85">
        <f t="shared" si="45"/>
        <v>-50.899999999965075</v>
      </c>
      <c r="BF30" s="85">
        <f t="shared" si="21"/>
        <v>-12699.549999991286</v>
      </c>
      <c r="BG30" s="85">
        <f t="shared" si="22"/>
        <v>1386</v>
      </c>
      <c r="BH30" s="52"/>
      <c r="BI30" s="52"/>
      <c r="BJ30" s="52"/>
      <c r="BK30" s="50"/>
      <c r="BL30" s="191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4">
        <f t="shared" si="23"/>
        <v>23.3</v>
      </c>
      <c r="F31" s="134"/>
      <c r="G31" s="134"/>
      <c r="H31" s="134"/>
      <c r="I31" s="134"/>
      <c r="J31" s="134"/>
      <c r="K31" s="134">
        <f t="shared" si="24"/>
        <v>187.4</v>
      </c>
      <c r="L31" s="208">
        <v>555897.59999999998</v>
      </c>
      <c r="M31" s="208">
        <v>326269.7</v>
      </c>
      <c r="N31" s="44">
        <f t="shared" si="25"/>
        <v>326270255897.59998</v>
      </c>
      <c r="O31" s="40">
        <f t="shared" si="46"/>
        <v>-3</v>
      </c>
      <c r="P31" s="40">
        <f t="shared" si="47"/>
        <v>-23.100000000034925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187.39959465987604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-3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-23.1</v>
      </c>
      <c r="AN31" s="52">
        <v>0</v>
      </c>
      <c r="AO31" s="52">
        <f t="shared" si="59"/>
        <v>0</v>
      </c>
      <c r="AP31" s="67">
        <f t="shared" si="34"/>
        <v>-3</v>
      </c>
      <c r="AQ31" s="67">
        <f t="shared" si="35"/>
        <v>-23.100000000034925</v>
      </c>
      <c r="AR31" s="85">
        <f t="shared" si="60"/>
        <v>0</v>
      </c>
      <c r="AS31" s="85">
        <f t="shared" si="61"/>
        <v>0</v>
      </c>
      <c r="AT31" s="85">
        <f t="shared" si="19"/>
        <v>-3</v>
      </c>
      <c r="AU31" s="85">
        <f t="shared" si="20"/>
        <v>-23.100000000034925</v>
      </c>
      <c r="AV31" s="85">
        <f t="shared" si="36"/>
        <v>88.699999999837019</v>
      </c>
      <c r="AW31" s="85">
        <f t="shared" si="37"/>
        <v>94.299999999988358</v>
      </c>
      <c r="AX31" s="85">
        <f t="shared" si="38"/>
        <v>248.59999999997672</v>
      </c>
      <c r="AY31" s="85">
        <f t="shared" si="39"/>
        <v>60.700000000011642</v>
      </c>
      <c r="AZ31" s="85">
        <f t="shared" si="40"/>
        <v>248.59999999997672</v>
      </c>
      <c r="BA31" s="85">
        <f t="shared" si="41"/>
        <v>60.700000000011642</v>
      </c>
      <c r="BB31" s="185">
        <f t="shared" si="42"/>
        <v>248.59999999997672</v>
      </c>
      <c r="BC31" s="185">
        <f t="shared" si="43"/>
        <v>60.700000000011642</v>
      </c>
      <c r="BD31" s="85">
        <f t="shared" si="44"/>
        <v>-3.9000000000232831</v>
      </c>
      <c r="BE31" s="85">
        <f t="shared" si="45"/>
        <v>-39.400000000023283</v>
      </c>
      <c r="BF31" s="85">
        <f t="shared" si="21"/>
        <v>-9794.8400000048714</v>
      </c>
      <c r="BG31" s="85">
        <f t="shared" si="22"/>
        <v>-236.73000000145868</v>
      </c>
      <c r="BH31" s="52"/>
      <c r="BI31" s="52"/>
      <c r="BJ31" s="52"/>
      <c r="BK31" s="50"/>
      <c r="BL31" s="191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4">
        <f t="shared" si="23"/>
        <v>28.3</v>
      </c>
      <c r="F32" s="134"/>
      <c r="G32" s="134"/>
      <c r="H32" s="134"/>
      <c r="I32" s="134"/>
      <c r="J32" s="134"/>
      <c r="K32" s="134">
        <f t="shared" si="24"/>
        <v>118</v>
      </c>
      <c r="L32" s="208">
        <v>555894.6</v>
      </c>
      <c r="M32" s="208">
        <v>326246.59999999998</v>
      </c>
      <c r="N32" s="44">
        <f t="shared" si="25"/>
        <v>326247155894.59998</v>
      </c>
      <c r="O32" s="40">
        <f t="shared" si="46"/>
        <v>25</v>
      </c>
      <c r="P32" s="40">
        <f t="shared" si="47"/>
        <v>-13.299999999988358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118.01297742304638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25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-13.3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25</v>
      </c>
      <c r="AQ32" s="67">
        <f t="shared" si="35"/>
        <v>-13.299999999988358</v>
      </c>
      <c r="AR32" s="85">
        <f t="shared" si="60"/>
        <v>0</v>
      </c>
      <c r="AS32" s="85">
        <f t="shared" si="61"/>
        <v>0</v>
      </c>
      <c r="AT32" s="85">
        <f t="shared" si="19"/>
        <v>25</v>
      </c>
      <c r="AU32" s="85">
        <f t="shared" si="20"/>
        <v>-13.299999999988358</v>
      </c>
      <c r="AV32" s="85">
        <f t="shared" si="36"/>
        <v>85.699999999837019</v>
      </c>
      <c r="AW32" s="85">
        <f t="shared" si="37"/>
        <v>71.199999999953434</v>
      </c>
      <c r="AX32" s="85">
        <f t="shared" si="38"/>
        <v>245.59999999997672</v>
      </c>
      <c r="AY32" s="85">
        <f t="shared" si="39"/>
        <v>37.599999999976717</v>
      </c>
      <c r="AZ32" s="85">
        <f t="shared" si="40"/>
        <v>245.59999999997672</v>
      </c>
      <c r="BA32" s="85">
        <f t="shared" si="41"/>
        <v>37.599999999976717</v>
      </c>
      <c r="BB32" s="185">
        <f t="shared" si="42"/>
        <v>245.59999999997672</v>
      </c>
      <c r="BC32" s="185">
        <f t="shared" si="43"/>
        <v>37.599999999976717</v>
      </c>
      <c r="BD32" s="85">
        <f t="shared" si="44"/>
        <v>22</v>
      </c>
      <c r="BE32" s="85">
        <f t="shared" si="45"/>
        <v>-36.400000000023283</v>
      </c>
      <c r="BF32" s="85">
        <f t="shared" si="21"/>
        <v>-8939.8400000048714</v>
      </c>
      <c r="BG32" s="85">
        <f t="shared" si="22"/>
        <v>827.19999999948777</v>
      </c>
      <c r="BH32" s="52"/>
      <c r="BI32" s="52"/>
      <c r="BJ32" s="52"/>
      <c r="BK32" s="50"/>
      <c r="BL32" s="191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4">
        <f t="shared" si="23"/>
        <v>32.9</v>
      </c>
      <c r="F33" s="134"/>
      <c r="G33" s="134"/>
      <c r="H33" s="134"/>
      <c r="I33" s="134"/>
      <c r="J33" s="134"/>
      <c r="K33" s="134">
        <f t="shared" si="24"/>
        <v>99.6</v>
      </c>
      <c r="L33" s="208">
        <v>555919.6</v>
      </c>
      <c r="M33" s="208">
        <v>326233.3</v>
      </c>
      <c r="N33" s="44">
        <f t="shared" si="25"/>
        <v>326233855919.59998</v>
      </c>
      <c r="O33" s="40">
        <f t="shared" si="46"/>
        <v>32.400000000023283</v>
      </c>
      <c r="P33" s="40">
        <f t="shared" si="47"/>
        <v>-5.5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99.634295016787178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32.4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-5.5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32.400000000023283</v>
      </c>
      <c r="AQ33" s="67">
        <f t="shared" si="35"/>
        <v>-5.5</v>
      </c>
      <c r="AR33" s="85">
        <f t="shared" si="60"/>
        <v>0</v>
      </c>
      <c r="AS33" s="85">
        <f t="shared" si="61"/>
        <v>0</v>
      </c>
      <c r="AT33" s="85">
        <f t="shared" si="19"/>
        <v>32.400000000023283</v>
      </c>
      <c r="AU33" s="85">
        <f t="shared" si="20"/>
        <v>-5.5</v>
      </c>
      <c r="AV33" s="85">
        <f t="shared" si="36"/>
        <v>110.69999999983702</v>
      </c>
      <c r="AW33" s="85">
        <f t="shared" si="37"/>
        <v>57.899999999965075</v>
      </c>
      <c r="AX33" s="85">
        <f t="shared" si="38"/>
        <v>270.59999999997672</v>
      </c>
      <c r="AY33" s="85">
        <f t="shared" si="39"/>
        <v>24.299999999988358</v>
      </c>
      <c r="AZ33" s="85">
        <f t="shared" si="40"/>
        <v>270.59999999997672</v>
      </c>
      <c r="BA33" s="85">
        <f t="shared" si="41"/>
        <v>24.299999999988358</v>
      </c>
      <c r="BB33" s="185">
        <f t="shared" si="42"/>
        <v>270.59999999997672</v>
      </c>
      <c r="BC33" s="185">
        <f t="shared" si="43"/>
        <v>24.299999999988358</v>
      </c>
      <c r="BD33" s="85">
        <f t="shared" si="44"/>
        <v>57.400000000023283</v>
      </c>
      <c r="BE33" s="85">
        <f t="shared" si="45"/>
        <v>-18.799999999988358</v>
      </c>
      <c r="BF33" s="85">
        <f t="shared" si="21"/>
        <v>-5087.2799999964118</v>
      </c>
      <c r="BG33" s="85">
        <f t="shared" si="22"/>
        <v>1394.8199999998976</v>
      </c>
      <c r="BH33" s="52"/>
      <c r="BI33" s="52"/>
      <c r="BJ33" s="52"/>
      <c r="BK33" s="50"/>
      <c r="BL33" s="191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4">
        <f t="shared" si="23"/>
        <v>36.200000000000003</v>
      </c>
      <c r="F34" s="134"/>
      <c r="G34" s="134"/>
      <c r="H34" s="134"/>
      <c r="I34" s="134"/>
      <c r="J34" s="134"/>
      <c r="K34" s="134">
        <f t="shared" si="24"/>
        <v>90</v>
      </c>
      <c r="L34" s="208">
        <v>555952</v>
      </c>
      <c r="M34" s="208">
        <v>326227.8</v>
      </c>
      <c r="N34" s="44">
        <f t="shared" si="25"/>
        <v>326228355952</v>
      </c>
      <c r="O34" s="40">
        <f t="shared" si="46"/>
        <v>36.199999999953434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90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36.200000000000003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36.199999999953434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36.199999999953434</v>
      </c>
      <c r="AU34" s="85">
        <f t="shared" si="20"/>
        <v>0</v>
      </c>
      <c r="AV34" s="85">
        <f t="shared" si="36"/>
        <v>143.0999999998603</v>
      </c>
      <c r="AW34" s="85">
        <f t="shared" si="37"/>
        <v>52.399999999965075</v>
      </c>
      <c r="AX34" s="85">
        <f t="shared" si="38"/>
        <v>303</v>
      </c>
      <c r="AY34" s="85">
        <f t="shared" si="39"/>
        <v>18.799999999988358</v>
      </c>
      <c r="AZ34" s="85">
        <f t="shared" si="40"/>
        <v>303</v>
      </c>
      <c r="BA34" s="85">
        <f t="shared" si="41"/>
        <v>18.799999999988358</v>
      </c>
      <c r="BB34" s="185">
        <f t="shared" si="42"/>
        <v>303</v>
      </c>
      <c r="BC34" s="185">
        <f t="shared" si="43"/>
        <v>18.799999999988358</v>
      </c>
      <c r="BD34" s="85">
        <f t="shared" si="44"/>
        <v>68.599999999976717</v>
      </c>
      <c r="BE34" s="85">
        <f t="shared" si="45"/>
        <v>-5.5</v>
      </c>
      <c r="BF34" s="85">
        <f t="shared" si="21"/>
        <v>-1666.5</v>
      </c>
      <c r="BG34" s="85">
        <f t="shared" si="22"/>
        <v>1289.6799999987636</v>
      </c>
      <c r="BH34" s="52"/>
      <c r="BI34" s="52"/>
      <c r="BJ34" s="52"/>
      <c r="BK34" s="50"/>
      <c r="BL34" s="191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4">
        <f t="shared" si="23"/>
        <v>16.899999999999999</v>
      </c>
      <c r="F35" s="134"/>
      <c r="G35" s="134"/>
      <c r="H35" s="134"/>
      <c r="I35" s="134"/>
      <c r="J35" s="134"/>
      <c r="K35" s="134">
        <f t="shared" si="24"/>
        <v>33.9</v>
      </c>
      <c r="L35" s="208">
        <v>555988.19999999995</v>
      </c>
      <c r="M35" s="208">
        <v>326227.8</v>
      </c>
      <c r="N35" s="44">
        <f t="shared" si="25"/>
        <v>326228355988.20001</v>
      </c>
      <c r="O35" s="40">
        <f t="shared" ref="O35:P42" si="62">IF($N$10=$N35,0,L36-L35)</f>
        <v>9.4000000000232831</v>
      </c>
      <c r="P35" s="40">
        <f t="shared" si="62"/>
        <v>14</v>
      </c>
      <c r="Q35" s="40"/>
      <c r="R35" s="47">
        <f t="shared" si="26"/>
        <v>0</v>
      </c>
      <c r="S35" s="67">
        <f t="shared" si="27"/>
        <v>33.878539805175329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9.4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14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9.4000000000232831</v>
      </c>
      <c r="AQ35" s="67">
        <f t="shared" si="35"/>
        <v>14</v>
      </c>
      <c r="AR35" s="85">
        <f t="shared" si="60"/>
        <v>0</v>
      </c>
      <c r="AS35" s="85">
        <f t="shared" si="61"/>
        <v>0</v>
      </c>
      <c r="AT35" s="85">
        <f t="shared" si="19"/>
        <v>9.4000000000232831</v>
      </c>
      <c r="AU35" s="85">
        <f t="shared" si="20"/>
        <v>14</v>
      </c>
      <c r="AV35" s="85">
        <f t="shared" si="36"/>
        <v>179.29999999981374</v>
      </c>
      <c r="AW35" s="85">
        <f t="shared" si="37"/>
        <v>52.399999999965075</v>
      </c>
      <c r="AX35" s="85">
        <f t="shared" si="38"/>
        <v>339.19999999995343</v>
      </c>
      <c r="AY35" s="85">
        <f t="shared" si="39"/>
        <v>18.799999999988358</v>
      </c>
      <c r="AZ35" s="85">
        <f t="shared" si="40"/>
        <v>339.19999999995343</v>
      </c>
      <c r="BA35" s="85">
        <f t="shared" si="41"/>
        <v>18.799999999988358</v>
      </c>
      <c r="BB35" s="185">
        <f t="shared" si="42"/>
        <v>339.19999999995343</v>
      </c>
      <c r="BC35" s="185">
        <f t="shared" si="43"/>
        <v>18.799999999988358</v>
      </c>
      <c r="BD35" s="85">
        <f t="shared" si="44"/>
        <v>45.599999999976717</v>
      </c>
      <c r="BE35" s="85">
        <f t="shared" si="45"/>
        <v>14</v>
      </c>
      <c r="BF35" s="85">
        <f t="shared" si="21"/>
        <v>4748.7999999993481</v>
      </c>
      <c r="BG35" s="85">
        <f t="shared" si="22"/>
        <v>857.27999999903147</v>
      </c>
      <c r="BH35" s="52"/>
      <c r="BI35" s="52"/>
      <c r="BJ35" s="52"/>
      <c r="BK35" s="50"/>
      <c r="BL35" s="191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4">
        <f t="shared" si="23"/>
        <v>45.7</v>
      </c>
      <c r="F36" s="134"/>
      <c r="G36" s="134"/>
      <c r="H36" s="134"/>
      <c r="I36" s="134"/>
      <c r="J36" s="134"/>
      <c r="K36" s="134">
        <f t="shared" si="24"/>
        <v>13.2</v>
      </c>
      <c r="L36" s="207">
        <v>555997.6</v>
      </c>
      <c r="M36" s="207">
        <v>326241.8</v>
      </c>
      <c r="N36" s="44">
        <f t="shared" ref="N36:N42" si="63">M36*1000000+L36</f>
        <v>326242355997.59998</v>
      </c>
      <c r="O36" s="40">
        <f t="shared" si="62"/>
        <v>10.400000000023283</v>
      </c>
      <c r="P36" s="40">
        <f t="shared" si="62"/>
        <v>44.5</v>
      </c>
      <c r="Q36" s="40"/>
      <c r="R36" s="47">
        <f t="shared" si="26"/>
        <v>0</v>
      </c>
      <c r="S36" s="67">
        <f t="shared" si="27"/>
        <v>13.154371708720515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10.4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44.5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10.400000000023283</v>
      </c>
      <c r="AQ36" s="67">
        <f t="shared" si="35"/>
        <v>44.5</v>
      </c>
      <c r="AR36" s="85">
        <f t="shared" si="60"/>
        <v>0</v>
      </c>
      <c r="AS36" s="85">
        <f t="shared" si="61"/>
        <v>0</v>
      </c>
      <c r="AT36" s="85">
        <f t="shared" si="19"/>
        <v>10.400000000023283</v>
      </c>
      <c r="AU36" s="85">
        <f t="shared" si="20"/>
        <v>44.5</v>
      </c>
      <c r="AV36" s="85">
        <f t="shared" si="36"/>
        <v>188.69999999983702</v>
      </c>
      <c r="AW36" s="85">
        <f t="shared" si="37"/>
        <v>66.399999999965075</v>
      </c>
      <c r="AX36" s="85">
        <f t="shared" si="38"/>
        <v>348.59999999997672</v>
      </c>
      <c r="AY36" s="85">
        <f t="shared" si="39"/>
        <v>32.799999999988358</v>
      </c>
      <c r="AZ36" s="85">
        <f t="shared" si="40"/>
        <v>348.59999999997672</v>
      </c>
      <c r="BA36" s="85">
        <f t="shared" si="41"/>
        <v>32.799999999988358</v>
      </c>
      <c r="BB36" s="185">
        <f t="shared" si="42"/>
        <v>348.59999999997672</v>
      </c>
      <c r="BC36" s="185">
        <f t="shared" si="43"/>
        <v>32.799999999988358</v>
      </c>
      <c r="BD36" s="85">
        <f>BB37-BB35</f>
        <v>19.800000000046566</v>
      </c>
      <c r="BE36" s="85">
        <f>BC37-BC35</f>
        <v>58.5</v>
      </c>
      <c r="BF36" s="85">
        <f t="shared" si="21"/>
        <v>20393.099999998638</v>
      </c>
      <c r="BG36" s="85">
        <f t="shared" si="22"/>
        <v>649.44000000129688</v>
      </c>
      <c r="BH36" s="52"/>
      <c r="BI36" s="52"/>
      <c r="BJ36" s="52"/>
      <c r="BK36" s="50"/>
      <c r="BL36" s="191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4">
        <f>ROUND((O37^2+P37^2)^(1/2),1)</f>
        <v>13.3</v>
      </c>
      <c r="F37" s="134"/>
      <c r="G37" s="134"/>
      <c r="H37" s="134"/>
      <c r="I37" s="134"/>
      <c r="J37" s="134"/>
      <c r="K37" s="134">
        <f>ROUND(SUM(R37:Y37),1)</f>
        <v>84.4</v>
      </c>
      <c r="L37" s="207">
        <v>556008</v>
      </c>
      <c r="M37" s="207">
        <v>326286.3</v>
      </c>
      <c r="N37" s="44">
        <f t="shared" si="63"/>
        <v>326286856008</v>
      </c>
      <c r="O37" s="40">
        <f t="shared" si="62"/>
        <v>13.199999999953434</v>
      </c>
      <c r="P37" s="40">
        <f t="shared" si="62"/>
        <v>1.2999999999883585</v>
      </c>
      <c r="Q37" s="40"/>
      <c r="R37" s="47">
        <f>IF(AND($O37=0,$P37&gt;0),0,0)</f>
        <v>0</v>
      </c>
      <c r="S37" s="67">
        <f>IF(AND($O37&gt;0,$P37&gt;0),ATAN($O37/$P37)*180/PI(),0)</f>
        <v>84.375371958584424</v>
      </c>
      <c r="T37" s="67">
        <f>IF(AND($O37&gt;0,$P37=0),90,0)</f>
        <v>0</v>
      </c>
      <c r="U37" s="67">
        <f>IF(AND($O37&gt;0,$P37&lt;0),180+ATAN($O37/$P37)*180/PI(),0)</f>
        <v>0</v>
      </c>
      <c r="V37" s="67">
        <f>IF(AND($O37=0,$P37&lt;0),180,0)</f>
        <v>0</v>
      </c>
      <c r="W37" s="67">
        <f>IF(AND($O37&lt;0,$P37&lt;0),180+ATAN($O37/$P37)*180/PI(),0)</f>
        <v>0</v>
      </c>
      <c r="X37" s="67">
        <f>IF(AND($O37&lt;0,$P37=0),270,0)</f>
        <v>0</v>
      </c>
      <c r="Y37" s="67">
        <f>IF(AND($O37&lt;0,$P37&gt;0),360+ATAN($O37/$P37)*180/PI(),0)</f>
        <v>0</v>
      </c>
      <c r="Z37" s="52">
        <v>0</v>
      </c>
      <c r="AA37" s="52">
        <f t="shared" si="48"/>
        <v>13.2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1.3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13.199999999953434</v>
      </c>
      <c r="AQ37" s="67">
        <f t="shared" si="35"/>
        <v>1.2999999999883585</v>
      </c>
      <c r="AR37" s="85">
        <f t="shared" si="60"/>
        <v>0</v>
      </c>
      <c r="AS37" s="85">
        <f t="shared" si="61"/>
        <v>0</v>
      </c>
      <c r="AT37" s="85">
        <f t="shared" si="19"/>
        <v>13.199999999953434</v>
      </c>
      <c r="AU37" s="85">
        <f t="shared" si="20"/>
        <v>1.2999999999883585</v>
      </c>
      <c r="AV37" s="85">
        <f>AT36+AV36</f>
        <v>199.0999999998603</v>
      </c>
      <c r="AW37" s="85">
        <f>AU36+AW36</f>
        <v>110.89999999996508</v>
      </c>
      <c r="AX37" s="85">
        <f t="shared" ref="AX37:AY41" si="64">AV37-AV$63</f>
        <v>359</v>
      </c>
      <c r="AY37" s="85">
        <f t="shared" si="64"/>
        <v>77.299999999988358</v>
      </c>
      <c r="AZ37" s="85">
        <f t="shared" ref="AZ37:BA41" si="65">AX37+AX$65</f>
        <v>359</v>
      </c>
      <c r="BA37" s="85">
        <f t="shared" si="65"/>
        <v>77.299999999988358</v>
      </c>
      <c r="BB37" s="185">
        <f t="shared" si="42"/>
        <v>359</v>
      </c>
      <c r="BC37" s="185">
        <f t="shared" si="43"/>
        <v>77.299999999988358</v>
      </c>
      <c r="BD37" s="85">
        <f>BB38-BB36</f>
        <v>23.599999999976717</v>
      </c>
      <c r="BE37" s="85">
        <f>BC38-BC36</f>
        <v>45.799999999988358</v>
      </c>
      <c r="BF37" s="85">
        <f t="shared" si="21"/>
        <v>16442.199999995821</v>
      </c>
      <c r="BG37" s="85">
        <f t="shared" si="22"/>
        <v>1824.2799999979254</v>
      </c>
      <c r="BH37" s="52"/>
      <c r="BI37" s="52"/>
      <c r="BJ37" s="52"/>
      <c r="BK37" s="50"/>
      <c r="BL37" s="191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4">
        <f>ROUND((O38^2+P38^2)^(1/2),1)</f>
        <v>59.6</v>
      </c>
      <c r="F38" s="134"/>
      <c r="G38" s="134"/>
      <c r="H38" s="134"/>
      <c r="I38" s="134"/>
      <c r="J38" s="134"/>
      <c r="K38" s="134">
        <f>ROUND(SUM(R38:Y38),1)</f>
        <v>193.3</v>
      </c>
      <c r="L38" s="207">
        <v>556021.19999999995</v>
      </c>
      <c r="M38" s="207">
        <v>326287.59999999998</v>
      </c>
      <c r="N38" s="44">
        <f t="shared" si="63"/>
        <v>326288156021.20001</v>
      </c>
      <c r="O38" s="40">
        <f t="shared" si="62"/>
        <v>-13.699999999953434</v>
      </c>
      <c r="P38" s="40">
        <f t="shared" si="62"/>
        <v>-58</v>
      </c>
      <c r="Q38" s="40"/>
      <c r="R38" s="47">
        <f>IF(AND($O38=0,$P38&gt;0),0,0)</f>
        <v>0</v>
      </c>
      <c r="S38" s="67">
        <f>IF(AND($O38&gt;0,$P38&gt;0),ATAN($O38/$P38)*180/PI(),0)</f>
        <v>0</v>
      </c>
      <c r="T38" s="67">
        <f>IF(AND($O38&gt;0,$P38=0),90,0)</f>
        <v>0</v>
      </c>
      <c r="U38" s="67">
        <f>IF(AND($O38&gt;0,$P38&lt;0),180+ATAN($O38/$P38)*180/PI(),0)</f>
        <v>0</v>
      </c>
      <c r="V38" s="67">
        <f>IF(AND($O38=0,$P38&lt;0),180,0)</f>
        <v>0</v>
      </c>
      <c r="W38" s="67">
        <f>IF(AND($O38&lt;0,$P38&lt;0),180+ATAN($O38/$P38)*180/PI(),0)</f>
        <v>193.29006467754667</v>
      </c>
      <c r="X38" s="67">
        <f>IF(AND($O38&lt;0,$P38=0),270,0)</f>
        <v>0</v>
      </c>
      <c r="Y38" s="67">
        <f>IF(AND($O38&lt;0,$P38&gt;0),360+ATAN($O38/$P38)*180/PI(),0)</f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-13.7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-58</v>
      </c>
      <c r="AN38" s="52">
        <v>0</v>
      </c>
      <c r="AO38" s="52">
        <f t="shared" si="59"/>
        <v>0</v>
      </c>
      <c r="AP38" s="67">
        <f t="shared" si="34"/>
        <v>-13.699999999953434</v>
      </c>
      <c r="AQ38" s="67">
        <f t="shared" si="35"/>
        <v>-58</v>
      </c>
      <c r="AR38" s="85">
        <f t="shared" si="60"/>
        <v>0</v>
      </c>
      <c r="AS38" s="85">
        <f t="shared" si="61"/>
        <v>0</v>
      </c>
      <c r="AT38" s="85">
        <f t="shared" si="19"/>
        <v>-13.699999999953434</v>
      </c>
      <c r="AU38" s="85">
        <f t="shared" si="20"/>
        <v>-58</v>
      </c>
      <c r="AV38" s="85">
        <f t="shared" si="36"/>
        <v>212.29999999981374</v>
      </c>
      <c r="AW38" s="85">
        <f t="shared" si="37"/>
        <v>112.19999999995343</v>
      </c>
      <c r="AX38" s="85">
        <f t="shared" si="64"/>
        <v>372.19999999995343</v>
      </c>
      <c r="AY38" s="85">
        <f t="shared" si="64"/>
        <v>78.599999999976717</v>
      </c>
      <c r="AZ38" s="85">
        <f t="shared" si="65"/>
        <v>372.19999999995343</v>
      </c>
      <c r="BA38" s="85">
        <f t="shared" si="65"/>
        <v>78.599999999976717</v>
      </c>
      <c r="BB38" s="185">
        <f t="shared" si="42"/>
        <v>372.19999999995343</v>
      </c>
      <c r="BC38" s="185">
        <f t="shared" si="43"/>
        <v>78.599999999976717</v>
      </c>
      <c r="BD38" s="85">
        <f t="shared" si="44"/>
        <v>-0.5</v>
      </c>
      <c r="BE38" s="85">
        <f t="shared" si="45"/>
        <v>-56.700000000011642</v>
      </c>
      <c r="BF38" s="85">
        <f t="shared" si="21"/>
        <v>-21103.740000001693</v>
      </c>
      <c r="BG38" s="85">
        <f t="shared" si="22"/>
        <v>-39.299999999988358</v>
      </c>
      <c r="BH38" s="52"/>
      <c r="BI38" s="52"/>
      <c r="BJ38" s="52"/>
      <c r="BK38" s="50"/>
      <c r="BL38" s="191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4">
        <f>ROUND((O39^2+P39^2)^(1/2),1)</f>
        <v>212.7</v>
      </c>
      <c r="F39" s="134"/>
      <c r="G39" s="134"/>
      <c r="H39" s="134"/>
      <c r="I39" s="134"/>
      <c r="J39" s="134"/>
      <c r="K39" s="134">
        <f>ROUND(SUM(R39:Y39),1)</f>
        <v>264.39999999999998</v>
      </c>
      <c r="L39" s="207">
        <v>556007.5</v>
      </c>
      <c r="M39" s="207">
        <v>326229.59999999998</v>
      </c>
      <c r="N39" s="44">
        <f t="shared" si="63"/>
        <v>326230156007.5</v>
      </c>
      <c r="O39" s="40">
        <f t="shared" si="62"/>
        <v>-211.69999999995343</v>
      </c>
      <c r="P39" s="40">
        <f t="shared" si="62"/>
        <v>-20.599999999976717</v>
      </c>
      <c r="Q39" s="40"/>
      <c r="R39" s="47">
        <f>IF(AND($O39=0,$P39&gt;0),0,0)</f>
        <v>0</v>
      </c>
      <c r="S39" s="67">
        <f>IF(AND($O39&gt;0,$P39&gt;0),ATAN($O39/$P39)*180/PI(),0)</f>
        <v>0</v>
      </c>
      <c r="T39" s="67">
        <f>IF(AND($O39&gt;0,$P39=0),90,0)</f>
        <v>0</v>
      </c>
      <c r="U39" s="67">
        <f>IF(AND($O39&gt;0,$P39&lt;0),180+ATAN($O39/$P39)*180/PI(),0)</f>
        <v>0</v>
      </c>
      <c r="V39" s="67">
        <f>IF(AND($O39=0,$P39&lt;0),180,0)</f>
        <v>0</v>
      </c>
      <c r="W39" s="67">
        <f>IF(AND($O39&lt;0,$P39&lt;0),180+ATAN($O39/$P39)*180/PI(),0)</f>
        <v>264.44218809808297</v>
      </c>
      <c r="X39" s="67">
        <f>IF(AND($O39&lt;0,$P39=0),270,0)</f>
        <v>0</v>
      </c>
      <c r="Y39" s="67">
        <f>IF(AND($O39&lt;0,$P39&gt;0),360+ATAN($O39/$P39)*180/PI(),0)</f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-211.7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-20.6</v>
      </c>
      <c r="AN39" s="52">
        <v>0</v>
      </c>
      <c r="AO39" s="52">
        <f t="shared" si="59"/>
        <v>0</v>
      </c>
      <c r="AP39" s="67">
        <f t="shared" si="34"/>
        <v>-211.69999999995343</v>
      </c>
      <c r="AQ39" s="67">
        <f t="shared" si="35"/>
        <v>-20.599999999976717</v>
      </c>
      <c r="AR39" s="85">
        <f t="shared" si="60"/>
        <v>0</v>
      </c>
      <c r="AS39" s="85">
        <f t="shared" si="61"/>
        <v>0</v>
      </c>
      <c r="AT39" s="85">
        <f t="shared" si="19"/>
        <v>-211.69999999995343</v>
      </c>
      <c r="AU39" s="85">
        <f t="shared" si="20"/>
        <v>-20.599999999976717</v>
      </c>
      <c r="AV39" s="85">
        <f t="shared" si="36"/>
        <v>198.5999999998603</v>
      </c>
      <c r="AW39" s="85">
        <f t="shared" si="37"/>
        <v>54.199999999953434</v>
      </c>
      <c r="AX39" s="85">
        <f t="shared" si="64"/>
        <v>358.5</v>
      </c>
      <c r="AY39" s="85">
        <f t="shared" si="64"/>
        <v>20.599999999976717</v>
      </c>
      <c r="AZ39" s="85">
        <f t="shared" si="65"/>
        <v>358.5</v>
      </c>
      <c r="BA39" s="85">
        <f t="shared" si="65"/>
        <v>20.599999999976717</v>
      </c>
      <c r="BB39" s="185">
        <f t="shared" si="42"/>
        <v>358.5</v>
      </c>
      <c r="BC39" s="185">
        <f t="shared" si="43"/>
        <v>20.599999999976717</v>
      </c>
      <c r="BD39" s="85">
        <f t="shared" si="44"/>
        <v>-225.39999999990687</v>
      </c>
      <c r="BE39" s="85">
        <f t="shared" si="45"/>
        <v>-78.599999999976717</v>
      </c>
      <c r="BF39" s="85">
        <f t="shared" si="21"/>
        <v>-28178.099999991653</v>
      </c>
      <c r="BG39" s="85">
        <f t="shared" si="22"/>
        <v>-4643.2399999928339</v>
      </c>
      <c r="BH39" s="52"/>
      <c r="BI39" s="52"/>
      <c r="BJ39" s="52"/>
      <c r="BK39" s="50"/>
      <c r="BL39" s="191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4">
        <f>ROUND((O40^2+P40^2)^(1/2),1)</f>
        <v>0</v>
      </c>
      <c r="F40" s="134"/>
      <c r="G40" s="134"/>
      <c r="H40" s="134"/>
      <c r="I40" s="134"/>
      <c r="J40" s="134"/>
      <c r="K40" s="134">
        <f>ROUND(SUM(R40:Y40),1)</f>
        <v>0</v>
      </c>
      <c r="L40" s="207">
        <v>555795.80000000005</v>
      </c>
      <c r="M40" s="207">
        <v>326209</v>
      </c>
      <c r="N40" s="44">
        <f t="shared" si="63"/>
        <v>326209555795.79999</v>
      </c>
      <c r="O40" s="40">
        <f t="shared" si="62"/>
        <v>0</v>
      </c>
      <c r="P40" s="40">
        <f t="shared" si="62"/>
        <v>0</v>
      </c>
      <c r="Q40" s="40"/>
      <c r="R40" s="47">
        <f>IF(AND($O40=0,$P40&gt;0),0,0)</f>
        <v>0</v>
      </c>
      <c r="S40" s="67">
        <f>IF(AND($O40&gt;0,$P40&gt;0),ATAN($O40/$P40)*180/PI(),0)</f>
        <v>0</v>
      </c>
      <c r="T40" s="67">
        <f>IF(AND($O40&gt;0,$P40=0),90,0)</f>
        <v>0</v>
      </c>
      <c r="U40" s="67">
        <f>IF(AND($O40&gt;0,$P40&lt;0),180+ATAN($O40/$P40)*180/PI(),0)</f>
        <v>0</v>
      </c>
      <c r="V40" s="67">
        <f>IF(AND($O40=0,$P40&lt;0),180,0)</f>
        <v>0</v>
      </c>
      <c r="W40" s="67">
        <f>IF(AND($O40&lt;0,$P40&lt;0),180+ATAN($O40/$P40)*180/PI(),0)</f>
        <v>0</v>
      </c>
      <c r="X40" s="67">
        <f>IF(AND($O40&lt;0,$P40=0),270,0)</f>
        <v>0</v>
      </c>
      <c r="Y40" s="67">
        <f>IF(AND($O40&lt;0,$P40&gt;0),360+ATAN($O40/$P40)*180/PI(),0)</f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-13.100000000093132</v>
      </c>
      <c r="AW40" s="85">
        <f t="shared" si="37"/>
        <v>33.599999999976717</v>
      </c>
      <c r="AX40" s="85">
        <f t="shared" si="64"/>
        <v>146.80000000004657</v>
      </c>
      <c r="AY40" s="85">
        <f t="shared" si="64"/>
        <v>0</v>
      </c>
      <c r="AZ40" s="85">
        <f t="shared" si="65"/>
        <v>146.80000000004657</v>
      </c>
      <c r="BA40" s="85">
        <f t="shared" si="65"/>
        <v>0</v>
      </c>
      <c r="BB40" s="185">
        <f t="shared" si="42"/>
        <v>146.80000000004657</v>
      </c>
      <c r="BC40" s="185">
        <f t="shared" si="43"/>
        <v>0</v>
      </c>
      <c r="BD40" s="85">
        <f t="shared" si="44"/>
        <v>-211.69999999995343</v>
      </c>
      <c r="BE40" s="85">
        <f t="shared" si="45"/>
        <v>-20.599999999976717</v>
      </c>
      <c r="BF40" s="85">
        <f t="shared" si="21"/>
        <v>-3024.0799999975411</v>
      </c>
      <c r="BG40" s="85">
        <f t="shared" si="22"/>
        <v>0</v>
      </c>
      <c r="BH40" s="52"/>
      <c r="BI40" s="52"/>
      <c r="BJ40" s="52"/>
      <c r="BK40" s="50"/>
      <c r="BL40" s="191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4">
        <f>ROUND((O41^2+P41^2)^(1/2),1)</f>
        <v>0</v>
      </c>
      <c r="F41" s="135"/>
      <c r="G41" s="135"/>
      <c r="H41" s="135"/>
      <c r="I41" s="135"/>
      <c r="J41" s="135"/>
      <c r="K41" s="134">
        <f>ROUND(SUM(R41:Y41),1)</f>
        <v>0</v>
      </c>
      <c r="L41" s="207"/>
      <c r="M41" s="207"/>
      <c r="N41" s="44">
        <f t="shared" si="63"/>
        <v>0</v>
      </c>
      <c r="O41" s="40">
        <f t="shared" si="62"/>
        <v>0</v>
      </c>
      <c r="P41" s="40">
        <f t="shared" si="62"/>
        <v>0</v>
      </c>
      <c r="Q41" s="42"/>
      <c r="R41" s="47">
        <f>IF(AND($O41=0,$P41&gt;0),0,0)</f>
        <v>0</v>
      </c>
      <c r="S41" s="67">
        <f>IF(AND($O41&gt;0,$P41&gt;0),ATAN($O41/$P41)*180/PI(),0)</f>
        <v>0</v>
      </c>
      <c r="T41" s="67">
        <f>IF(AND($O41&gt;0,$P41=0),90,0)</f>
        <v>0</v>
      </c>
      <c r="U41" s="67">
        <f>IF(AND($O41&gt;0,$P41&lt;0),180+ATAN($O41/$P41)*180/PI(),0)</f>
        <v>0</v>
      </c>
      <c r="V41" s="67">
        <f>IF(AND($O41=0,$P41&lt;0),180,0)</f>
        <v>0</v>
      </c>
      <c r="W41" s="67">
        <f>IF(AND($O41&lt;0,$P41&lt;0),180+ATAN($O41/$P41)*180/PI(),0)</f>
        <v>0</v>
      </c>
      <c r="X41" s="67">
        <f>IF(AND($O41&lt;0,$P41=0),270,0)</f>
        <v>0</v>
      </c>
      <c r="Y41" s="67">
        <f>IF(AND($O41&lt;0,$P41&gt;0),360+ATAN($O41/$P41)*180/PI(),0)</f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-13.100000000093132</v>
      </c>
      <c r="AW41" s="85">
        <f t="shared" si="37"/>
        <v>33.599999999976717</v>
      </c>
      <c r="AX41" s="85">
        <f t="shared" si="64"/>
        <v>146.80000000004657</v>
      </c>
      <c r="AY41" s="85">
        <f t="shared" si="64"/>
        <v>0</v>
      </c>
      <c r="AZ41" s="85">
        <f t="shared" si="65"/>
        <v>146.80000000004657</v>
      </c>
      <c r="BA41" s="85">
        <f t="shared" si="65"/>
        <v>0</v>
      </c>
      <c r="BB41" s="185">
        <f t="shared" si="42"/>
        <v>146.80000000004657</v>
      </c>
      <c r="BC41" s="185">
        <f t="shared" si="43"/>
        <v>0</v>
      </c>
      <c r="BD41" s="85">
        <f>BB42-BB40</f>
        <v>0</v>
      </c>
      <c r="BE41" s="85">
        <f>BC42-BC40</f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1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4">
        <f t="shared" si="23"/>
        <v>0</v>
      </c>
      <c r="F42" s="135"/>
      <c r="G42" s="135"/>
      <c r="H42" s="135"/>
      <c r="I42" s="135"/>
      <c r="J42" s="135"/>
      <c r="K42" s="134">
        <f t="shared" si="24"/>
        <v>0</v>
      </c>
      <c r="L42" s="207"/>
      <c r="M42" s="207"/>
      <c r="N42" s="44">
        <f t="shared" si="63"/>
        <v>0</v>
      </c>
      <c r="O42" s="40">
        <f t="shared" si="62"/>
        <v>0</v>
      </c>
      <c r="P42" s="40">
        <f t="shared" si="62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6">ROUND(IF(S42&lt;&gt;0,SIN(S42*PI()/180)*$E42,0),1)</f>
        <v>0</v>
      </c>
      <c r="AB42" s="52">
        <f t="shared" ref="AB42:AB59" si="67">IF(T42&lt;&gt;0,$E42,0)</f>
        <v>0</v>
      </c>
      <c r="AC42" s="52">
        <f t="shared" ref="AC42:AC59" si="68">ROUND(IF(U42&lt;&gt;0,SIN(U42*PI()/180)*$E42,0),1)</f>
        <v>0</v>
      </c>
      <c r="AD42" s="52">
        <v>0</v>
      </c>
      <c r="AE42" s="52">
        <f t="shared" ref="AE42:AE59" si="69">ROUND(IF(W42&lt;&gt;0,SIN(W42*PI()/180)*$E42,0),1)</f>
        <v>0</v>
      </c>
      <c r="AF42" s="52">
        <f t="shared" ref="AF42:AF59" si="70">IF(X42&lt;&gt;0,-$E42,0)</f>
        <v>0</v>
      </c>
      <c r="AG42" s="52">
        <f t="shared" ref="AG42:AG59" si="71">ROUND(IF(Y42&lt;&gt;0,SIN(Y42*PI()/180)*$E42,0),1)</f>
        <v>0</v>
      </c>
      <c r="AH42" s="52">
        <f t="shared" ref="AH42:AH59" si="72">IF(R42&lt;&gt;0,$E42,0)</f>
        <v>0</v>
      </c>
      <c r="AI42" s="52">
        <f t="shared" ref="AI42:AI59" si="73">ROUND(IF(S42&lt;&gt;0,COS(S42*PI()/180)*$E42,0),1)</f>
        <v>0</v>
      </c>
      <c r="AJ42" s="52">
        <v>0</v>
      </c>
      <c r="AK42" s="52">
        <f t="shared" ref="AK42:AK59" si="74">ROUND(IF(U42&lt;&gt;0,COS(U42*PI()/180)*$E42,0),1)</f>
        <v>0</v>
      </c>
      <c r="AL42" s="52">
        <f t="shared" ref="AL42:AL59" si="75">IF(V42&lt;&gt;0,-$E42,0)</f>
        <v>0</v>
      </c>
      <c r="AM42" s="52">
        <f t="shared" ref="AM42:AM59" si="76">ROUND(IF(W42&lt;&gt;0,COS(W42*PI()/180)*$E42,0),1)</f>
        <v>0</v>
      </c>
      <c r="AN42" s="52">
        <v>0</v>
      </c>
      <c r="AO42" s="52">
        <f t="shared" ref="AO42:AO59" si="77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8">$AP$61/$E$61*$E42</f>
        <v>0</v>
      </c>
      <c r="AS42" s="85">
        <f t="shared" ref="AS42:AS59" si="79">$AQ$61/$E$61*$E42</f>
        <v>0</v>
      </c>
      <c r="AT42" s="85">
        <f t="shared" ref="AT42:AT59" si="80">AP42-AR42</f>
        <v>0</v>
      </c>
      <c r="AU42" s="85">
        <f t="shared" ref="AU42:AU59" si="81">AQ42-AS42</f>
        <v>0</v>
      </c>
      <c r="AV42" s="85">
        <f>AT41+AV41</f>
        <v>-13.100000000093132</v>
      </c>
      <c r="AW42" s="85">
        <f>AU41+AW41</f>
        <v>33.599999999976717</v>
      </c>
      <c r="AX42" s="85">
        <f t="shared" si="38"/>
        <v>146.80000000004657</v>
      </c>
      <c r="AY42" s="85">
        <f t="shared" si="39"/>
        <v>0</v>
      </c>
      <c r="AZ42" s="85">
        <f t="shared" si="40"/>
        <v>146.80000000004657</v>
      </c>
      <c r="BA42" s="85">
        <f t="shared" si="41"/>
        <v>0</v>
      </c>
      <c r="BB42" s="185">
        <f t="shared" si="42"/>
        <v>146.80000000004657</v>
      </c>
      <c r="BC42" s="185">
        <f t="shared" si="43"/>
        <v>0</v>
      </c>
      <c r="BD42" s="85">
        <f>BB43-BB41</f>
        <v>0</v>
      </c>
      <c r="BE42" s="85">
        <f>BC43-BC41</f>
        <v>0</v>
      </c>
      <c r="BF42" s="85">
        <f t="shared" ref="BF42:BF59" si="82">BB42*BE42</f>
        <v>0</v>
      </c>
      <c r="BG42" s="85">
        <f t="shared" ref="BG42:BG59" si="83">BC42*BD42</f>
        <v>0</v>
      </c>
      <c r="BH42" s="52"/>
      <c r="BI42" s="52"/>
      <c r="BJ42" s="52"/>
      <c r="BK42" s="50"/>
      <c r="BL42" s="191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1"/>
      <c r="C43" s="181"/>
      <c r="D43" s="49">
        <v>34</v>
      </c>
      <c r="E43" s="134">
        <f t="shared" si="23"/>
        <v>0</v>
      </c>
      <c r="F43" s="135"/>
      <c r="G43" s="135"/>
      <c r="H43" s="135"/>
      <c r="I43" s="135"/>
      <c r="J43" s="135"/>
      <c r="K43" s="134">
        <f t="shared" si="24"/>
        <v>0</v>
      </c>
      <c r="L43" s="209"/>
      <c r="M43" s="209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79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6"/>
        <v>0</v>
      </c>
      <c r="AB43" s="52">
        <f t="shared" si="67"/>
        <v>0</v>
      </c>
      <c r="AC43" s="52">
        <f t="shared" si="68"/>
        <v>0</v>
      </c>
      <c r="AD43" s="52">
        <v>0</v>
      </c>
      <c r="AE43" s="52">
        <f t="shared" si="69"/>
        <v>0</v>
      </c>
      <c r="AF43" s="52">
        <f t="shared" si="70"/>
        <v>0</v>
      </c>
      <c r="AG43" s="52">
        <f t="shared" si="71"/>
        <v>0</v>
      </c>
      <c r="AH43" s="52">
        <f t="shared" si="72"/>
        <v>0</v>
      </c>
      <c r="AI43" s="52">
        <f t="shared" si="73"/>
        <v>0</v>
      </c>
      <c r="AJ43" s="52">
        <v>0</v>
      </c>
      <c r="AK43" s="52">
        <f t="shared" si="74"/>
        <v>0</v>
      </c>
      <c r="AL43" s="52">
        <f t="shared" si="75"/>
        <v>0</v>
      </c>
      <c r="AM43" s="52">
        <f t="shared" si="76"/>
        <v>0</v>
      </c>
      <c r="AN43" s="52">
        <v>0</v>
      </c>
      <c r="AO43" s="52">
        <f t="shared" si="77"/>
        <v>0</v>
      </c>
      <c r="AP43" s="67">
        <f t="shared" si="34"/>
        <v>0</v>
      </c>
      <c r="AQ43" s="67">
        <f t="shared" si="35"/>
        <v>0</v>
      </c>
      <c r="AR43" s="85">
        <f t="shared" si="78"/>
        <v>0</v>
      </c>
      <c r="AS43" s="85">
        <f t="shared" si="79"/>
        <v>0</v>
      </c>
      <c r="AT43" s="85">
        <f t="shared" si="80"/>
        <v>0</v>
      </c>
      <c r="AU43" s="85">
        <f t="shared" si="81"/>
        <v>0</v>
      </c>
      <c r="AV43" s="85">
        <f t="shared" ref="AV43:AV59" si="84">AT42+AV42</f>
        <v>-13.100000000093132</v>
      </c>
      <c r="AW43" s="85">
        <f t="shared" ref="AW43:AW59" si="85">AU42+AW42</f>
        <v>33.599999999976717</v>
      </c>
      <c r="AX43" s="85">
        <f t="shared" si="38"/>
        <v>146.80000000004657</v>
      </c>
      <c r="AY43" s="85">
        <f t="shared" si="39"/>
        <v>0</v>
      </c>
      <c r="AZ43" s="85">
        <f t="shared" si="40"/>
        <v>146.80000000004657</v>
      </c>
      <c r="BA43" s="85">
        <f t="shared" si="41"/>
        <v>0</v>
      </c>
      <c r="BB43" s="185">
        <f t="shared" si="42"/>
        <v>146.80000000004657</v>
      </c>
      <c r="BC43" s="185">
        <f t="shared" si="43"/>
        <v>0</v>
      </c>
      <c r="BD43" s="85">
        <f t="shared" ref="BD43:BD59" si="86">BB44-BB42</f>
        <v>0</v>
      </c>
      <c r="BE43" s="85">
        <f t="shared" ref="BE43:BE59" si="87">BC44-BC42</f>
        <v>0</v>
      </c>
      <c r="BF43" s="85">
        <f t="shared" si="82"/>
        <v>0</v>
      </c>
      <c r="BG43" s="85">
        <f t="shared" si="83"/>
        <v>0</v>
      </c>
      <c r="BH43" s="52"/>
      <c r="BI43" s="52"/>
      <c r="BJ43" s="52"/>
      <c r="BK43" s="50"/>
      <c r="BL43" s="191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1"/>
      <c r="C44" s="181"/>
      <c r="D44" s="49">
        <v>35</v>
      </c>
      <c r="E44" s="134">
        <f t="shared" si="23"/>
        <v>0</v>
      </c>
      <c r="F44" s="135"/>
      <c r="G44" s="135"/>
      <c r="H44" s="135"/>
      <c r="I44" s="135"/>
      <c r="J44" s="135"/>
      <c r="K44" s="134">
        <f t="shared" si="24"/>
        <v>0</v>
      </c>
      <c r="L44" s="209"/>
      <c r="M44" s="209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79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6"/>
        <v>0</v>
      </c>
      <c r="AB44" s="52">
        <f t="shared" si="67"/>
        <v>0</v>
      </c>
      <c r="AC44" s="52">
        <f t="shared" si="68"/>
        <v>0</v>
      </c>
      <c r="AD44" s="52">
        <v>0</v>
      </c>
      <c r="AE44" s="52">
        <f t="shared" si="69"/>
        <v>0</v>
      </c>
      <c r="AF44" s="52">
        <f t="shared" si="70"/>
        <v>0</v>
      </c>
      <c r="AG44" s="52">
        <f t="shared" si="71"/>
        <v>0</v>
      </c>
      <c r="AH44" s="52">
        <f t="shared" si="72"/>
        <v>0</v>
      </c>
      <c r="AI44" s="52">
        <f t="shared" si="73"/>
        <v>0</v>
      </c>
      <c r="AJ44" s="52">
        <v>0</v>
      </c>
      <c r="AK44" s="52">
        <f t="shared" si="74"/>
        <v>0</v>
      </c>
      <c r="AL44" s="52">
        <f t="shared" si="75"/>
        <v>0</v>
      </c>
      <c r="AM44" s="52">
        <f t="shared" si="76"/>
        <v>0</v>
      </c>
      <c r="AN44" s="52">
        <v>0</v>
      </c>
      <c r="AO44" s="52">
        <f t="shared" si="77"/>
        <v>0</v>
      </c>
      <c r="AP44" s="67">
        <f t="shared" si="34"/>
        <v>0</v>
      </c>
      <c r="AQ44" s="67">
        <f t="shared" si="35"/>
        <v>0</v>
      </c>
      <c r="AR44" s="85">
        <f t="shared" si="78"/>
        <v>0</v>
      </c>
      <c r="AS44" s="85">
        <f t="shared" si="79"/>
        <v>0</v>
      </c>
      <c r="AT44" s="85">
        <f t="shared" si="80"/>
        <v>0</v>
      </c>
      <c r="AU44" s="85">
        <f t="shared" si="81"/>
        <v>0</v>
      </c>
      <c r="AV44" s="85">
        <f t="shared" si="84"/>
        <v>-13.100000000093132</v>
      </c>
      <c r="AW44" s="85">
        <f t="shared" si="85"/>
        <v>33.599999999976717</v>
      </c>
      <c r="AX44" s="85">
        <f t="shared" si="38"/>
        <v>146.80000000004657</v>
      </c>
      <c r="AY44" s="85">
        <f t="shared" si="39"/>
        <v>0</v>
      </c>
      <c r="AZ44" s="85">
        <f t="shared" si="40"/>
        <v>146.80000000004657</v>
      </c>
      <c r="BA44" s="85">
        <f t="shared" si="41"/>
        <v>0</v>
      </c>
      <c r="BB44" s="185">
        <f t="shared" si="42"/>
        <v>146.80000000004657</v>
      </c>
      <c r="BC44" s="185">
        <f t="shared" si="43"/>
        <v>0</v>
      </c>
      <c r="BD44" s="85">
        <f t="shared" si="86"/>
        <v>0</v>
      </c>
      <c r="BE44" s="85">
        <f t="shared" si="87"/>
        <v>0</v>
      </c>
      <c r="BF44" s="85">
        <f t="shared" si="82"/>
        <v>0</v>
      </c>
      <c r="BG44" s="85">
        <f t="shared" si="83"/>
        <v>0</v>
      </c>
      <c r="BH44" s="52"/>
      <c r="BI44" s="52"/>
      <c r="BJ44" s="52"/>
      <c r="BK44" s="50"/>
      <c r="BL44" s="191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1"/>
      <c r="C45" s="181"/>
      <c r="D45" s="49">
        <v>36</v>
      </c>
      <c r="E45" s="134">
        <f t="shared" si="23"/>
        <v>0</v>
      </c>
      <c r="F45" s="135"/>
      <c r="G45" s="135"/>
      <c r="H45" s="135"/>
      <c r="I45" s="135"/>
      <c r="J45" s="135"/>
      <c r="K45" s="134">
        <f t="shared" si="24"/>
        <v>0</v>
      </c>
      <c r="L45" s="207"/>
      <c r="M45" s="207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79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6"/>
        <v>0</v>
      </c>
      <c r="AB45" s="52">
        <f t="shared" si="67"/>
        <v>0</v>
      </c>
      <c r="AC45" s="52">
        <f t="shared" si="68"/>
        <v>0</v>
      </c>
      <c r="AD45" s="52">
        <v>0</v>
      </c>
      <c r="AE45" s="52">
        <f t="shared" si="69"/>
        <v>0</v>
      </c>
      <c r="AF45" s="52">
        <f t="shared" si="70"/>
        <v>0</v>
      </c>
      <c r="AG45" s="52">
        <f t="shared" si="71"/>
        <v>0</v>
      </c>
      <c r="AH45" s="52">
        <f t="shared" si="72"/>
        <v>0</v>
      </c>
      <c r="AI45" s="52">
        <f t="shared" si="73"/>
        <v>0</v>
      </c>
      <c r="AJ45" s="52">
        <v>0</v>
      </c>
      <c r="AK45" s="52">
        <f t="shared" si="74"/>
        <v>0</v>
      </c>
      <c r="AL45" s="52">
        <f t="shared" si="75"/>
        <v>0</v>
      </c>
      <c r="AM45" s="52">
        <f t="shared" si="76"/>
        <v>0</v>
      </c>
      <c r="AN45" s="52">
        <v>0</v>
      </c>
      <c r="AO45" s="52">
        <f t="shared" si="77"/>
        <v>0</v>
      </c>
      <c r="AP45" s="67">
        <f t="shared" si="34"/>
        <v>0</v>
      </c>
      <c r="AQ45" s="67">
        <f t="shared" si="35"/>
        <v>0</v>
      </c>
      <c r="AR45" s="85">
        <f t="shared" si="78"/>
        <v>0</v>
      </c>
      <c r="AS45" s="85">
        <f t="shared" si="79"/>
        <v>0</v>
      </c>
      <c r="AT45" s="85">
        <f t="shared" si="80"/>
        <v>0</v>
      </c>
      <c r="AU45" s="85">
        <f t="shared" si="81"/>
        <v>0</v>
      </c>
      <c r="AV45" s="85">
        <f t="shared" si="84"/>
        <v>-13.100000000093132</v>
      </c>
      <c r="AW45" s="85">
        <f t="shared" si="85"/>
        <v>33.599999999976717</v>
      </c>
      <c r="AX45" s="85">
        <f t="shared" si="38"/>
        <v>146.80000000004657</v>
      </c>
      <c r="AY45" s="85">
        <f t="shared" si="39"/>
        <v>0</v>
      </c>
      <c r="AZ45" s="85">
        <f t="shared" si="40"/>
        <v>146.80000000004657</v>
      </c>
      <c r="BA45" s="85">
        <f t="shared" si="41"/>
        <v>0</v>
      </c>
      <c r="BB45" s="185">
        <f t="shared" si="42"/>
        <v>146.80000000004657</v>
      </c>
      <c r="BC45" s="185">
        <f t="shared" si="43"/>
        <v>0</v>
      </c>
      <c r="BD45" s="85">
        <f t="shared" si="86"/>
        <v>0</v>
      </c>
      <c r="BE45" s="85">
        <f t="shared" si="87"/>
        <v>0</v>
      </c>
      <c r="BF45" s="85">
        <f t="shared" si="82"/>
        <v>0</v>
      </c>
      <c r="BG45" s="85">
        <f t="shared" si="83"/>
        <v>0</v>
      </c>
      <c r="BH45" s="52"/>
      <c r="BI45" s="52"/>
      <c r="BJ45" s="52"/>
      <c r="BK45" s="50"/>
      <c r="BL45" s="191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1"/>
      <c r="C46" s="181"/>
      <c r="D46" s="49">
        <v>37</v>
      </c>
      <c r="E46" s="134">
        <f t="shared" si="23"/>
        <v>0</v>
      </c>
      <c r="F46" s="135"/>
      <c r="G46" s="135"/>
      <c r="H46" s="135"/>
      <c r="I46" s="135"/>
      <c r="J46" s="135"/>
      <c r="K46" s="134">
        <f t="shared" si="24"/>
        <v>0</v>
      </c>
      <c r="L46" s="207"/>
      <c r="M46" s="207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79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6"/>
        <v>0</v>
      </c>
      <c r="AB46" s="52">
        <f t="shared" si="67"/>
        <v>0</v>
      </c>
      <c r="AC46" s="52">
        <f t="shared" si="68"/>
        <v>0</v>
      </c>
      <c r="AD46" s="52">
        <v>0</v>
      </c>
      <c r="AE46" s="52">
        <f t="shared" si="69"/>
        <v>0</v>
      </c>
      <c r="AF46" s="52">
        <f t="shared" si="70"/>
        <v>0</v>
      </c>
      <c r="AG46" s="52">
        <f t="shared" si="71"/>
        <v>0</v>
      </c>
      <c r="AH46" s="52">
        <f t="shared" si="72"/>
        <v>0</v>
      </c>
      <c r="AI46" s="52">
        <f t="shared" si="73"/>
        <v>0</v>
      </c>
      <c r="AJ46" s="52">
        <v>0</v>
      </c>
      <c r="AK46" s="52">
        <f t="shared" si="74"/>
        <v>0</v>
      </c>
      <c r="AL46" s="52">
        <f t="shared" si="75"/>
        <v>0</v>
      </c>
      <c r="AM46" s="52">
        <f t="shared" si="76"/>
        <v>0</v>
      </c>
      <c r="AN46" s="52">
        <v>0</v>
      </c>
      <c r="AO46" s="52">
        <f t="shared" si="77"/>
        <v>0</v>
      </c>
      <c r="AP46" s="67">
        <f t="shared" si="34"/>
        <v>0</v>
      </c>
      <c r="AQ46" s="67">
        <f t="shared" si="35"/>
        <v>0</v>
      </c>
      <c r="AR46" s="85">
        <f t="shared" si="78"/>
        <v>0</v>
      </c>
      <c r="AS46" s="85">
        <f t="shared" si="79"/>
        <v>0</v>
      </c>
      <c r="AT46" s="85">
        <f t="shared" si="80"/>
        <v>0</v>
      </c>
      <c r="AU46" s="85">
        <f t="shared" si="81"/>
        <v>0</v>
      </c>
      <c r="AV46" s="85">
        <f t="shared" si="84"/>
        <v>-13.100000000093132</v>
      </c>
      <c r="AW46" s="85">
        <f t="shared" si="85"/>
        <v>33.599999999976717</v>
      </c>
      <c r="AX46" s="85">
        <f t="shared" si="38"/>
        <v>146.80000000004657</v>
      </c>
      <c r="AY46" s="85">
        <f t="shared" si="39"/>
        <v>0</v>
      </c>
      <c r="AZ46" s="85">
        <f t="shared" si="40"/>
        <v>146.80000000004657</v>
      </c>
      <c r="BA46" s="85">
        <f t="shared" si="41"/>
        <v>0</v>
      </c>
      <c r="BB46" s="185">
        <f t="shared" si="42"/>
        <v>146.80000000004657</v>
      </c>
      <c r="BC46" s="185">
        <f t="shared" si="43"/>
        <v>0</v>
      </c>
      <c r="BD46" s="85">
        <f t="shared" si="86"/>
        <v>0</v>
      </c>
      <c r="BE46" s="85">
        <f t="shared" si="87"/>
        <v>0</v>
      </c>
      <c r="BF46" s="85">
        <f t="shared" si="82"/>
        <v>0</v>
      </c>
      <c r="BG46" s="85">
        <f t="shared" si="83"/>
        <v>0</v>
      </c>
      <c r="BH46" s="52"/>
      <c r="BI46" s="52"/>
      <c r="BJ46" s="52"/>
      <c r="BK46" s="50"/>
      <c r="BL46" s="191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1"/>
      <c r="C47" s="181"/>
      <c r="D47" s="49">
        <v>38</v>
      </c>
      <c r="E47" s="134">
        <f t="shared" si="23"/>
        <v>0</v>
      </c>
      <c r="F47" s="135"/>
      <c r="G47" s="135"/>
      <c r="H47" s="135"/>
      <c r="I47" s="135"/>
      <c r="J47" s="135"/>
      <c r="K47" s="134">
        <f t="shared" si="24"/>
        <v>0</v>
      </c>
      <c r="L47" s="207"/>
      <c r="M47" s="207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79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6"/>
        <v>0</v>
      </c>
      <c r="AB47" s="52">
        <f t="shared" si="67"/>
        <v>0</v>
      </c>
      <c r="AC47" s="52">
        <f t="shared" si="68"/>
        <v>0</v>
      </c>
      <c r="AD47" s="52">
        <v>0</v>
      </c>
      <c r="AE47" s="52">
        <f t="shared" si="69"/>
        <v>0</v>
      </c>
      <c r="AF47" s="52">
        <f t="shared" si="70"/>
        <v>0</v>
      </c>
      <c r="AG47" s="52">
        <f t="shared" si="71"/>
        <v>0</v>
      </c>
      <c r="AH47" s="52">
        <f t="shared" si="72"/>
        <v>0</v>
      </c>
      <c r="AI47" s="52">
        <f t="shared" si="73"/>
        <v>0</v>
      </c>
      <c r="AJ47" s="52">
        <v>0</v>
      </c>
      <c r="AK47" s="52">
        <f t="shared" si="74"/>
        <v>0</v>
      </c>
      <c r="AL47" s="52">
        <f t="shared" si="75"/>
        <v>0</v>
      </c>
      <c r="AM47" s="52">
        <f t="shared" si="76"/>
        <v>0</v>
      </c>
      <c r="AN47" s="52">
        <v>0</v>
      </c>
      <c r="AO47" s="52">
        <f t="shared" si="77"/>
        <v>0</v>
      </c>
      <c r="AP47" s="67">
        <f t="shared" si="34"/>
        <v>0</v>
      </c>
      <c r="AQ47" s="67">
        <f t="shared" si="35"/>
        <v>0</v>
      </c>
      <c r="AR47" s="85">
        <f t="shared" si="78"/>
        <v>0</v>
      </c>
      <c r="AS47" s="85">
        <f t="shared" si="79"/>
        <v>0</v>
      </c>
      <c r="AT47" s="85">
        <f t="shared" si="80"/>
        <v>0</v>
      </c>
      <c r="AU47" s="85">
        <f t="shared" si="81"/>
        <v>0</v>
      </c>
      <c r="AV47" s="85">
        <f t="shared" si="84"/>
        <v>-13.100000000093132</v>
      </c>
      <c r="AW47" s="85">
        <f t="shared" si="85"/>
        <v>33.599999999976717</v>
      </c>
      <c r="AX47" s="85">
        <f t="shared" si="38"/>
        <v>146.80000000004657</v>
      </c>
      <c r="AY47" s="85">
        <f t="shared" si="39"/>
        <v>0</v>
      </c>
      <c r="AZ47" s="85">
        <f t="shared" si="40"/>
        <v>146.80000000004657</v>
      </c>
      <c r="BA47" s="85">
        <f t="shared" si="41"/>
        <v>0</v>
      </c>
      <c r="BB47" s="185">
        <f t="shared" si="42"/>
        <v>146.80000000004657</v>
      </c>
      <c r="BC47" s="185">
        <f t="shared" si="43"/>
        <v>0</v>
      </c>
      <c r="BD47" s="85">
        <f t="shared" si="86"/>
        <v>0</v>
      </c>
      <c r="BE47" s="85">
        <f t="shared" si="87"/>
        <v>0</v>
      </c>
      <c r="BF47" s="85">
        <f t="shared" si="82"/>
        <v>0</v>
      </c>
      <c r="BG47" s="85">
        <f t="shared" si="83"/>
        <v>0</v>
      </c>
      <c r="BH47" s="52"/>
      <c r="BI47" s="52"/>
      <c r="BJ47" s="52"/>
      <c r="BK47" s="50"/>
      <c r="BL47" s="191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1"/>
      <c r="C48" s="181"/>
      <c r="D48" s="49">
        <v>39</v>
      </c>
      <c r="E48" s="134">
        <f t="shared" si="23"/>
        <v>0</v>
      </c>
      <c r="F48" s="135"/>
      <c r="G48" s="135"/>
      <c r="H48" s="135"/>
      <c r="I48" s="135"/>
      <c r="J48" s="135"/>
      <c r="K48" s="134">
        <f t="shared" si="24"/>
        <v>0</v>
      </c>
      <c r="L48" s="207"/>
      <c r="M48" s="207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79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6"/>
        <v>0</v>
      </c>
      <c r="AB48" s="52">
        <f t="shared" si="67"/>
        <v>0</v>
      </c>
      <c r="AC48" s="52">
        <f t="shared" si="68"/>
        <v>0</v>
      </c>
      <c r="AD48" s="52">
        <v>0</v>
      </c>
      <c r="AE48" s="52">
        <f t="shared" si="69"/>
        <v>0</v>
      </c>
      <c r="AF48" s="52">
        <f t="shared" si="70"/>
        <v>0</v>
      </c>
      <c r="AG48" s="52">
        <f t="shared" si="71"/>
        <v>0</v>
      </c>
      <c r="AH48" s="52">
        <f t="shared" si="72"/>
        <v>0</v>
      </c>
      <c r="AI48" s="52">
        <f t="shared" si="73"/>
        <v>0</v>
      </c>
      <c r="AJ48" s="52">
        <v>0</v>
      </c>
      <c r="AK48" s="52">
        <f t="shared" si="74"/>
        <v>0</v>
      </c>
      <c r="AL48" s="52">
        <f t="shared" si="75"/>
        <v>0</v>
      </c>
      <c r="AM48" s="52">
        <f t="shared" si="76"/>
        <v>0</v>
      </c>
      <c r="AN48" s="52">
        <v>0</v>
      </c>
      <c r="AO48" s="52">
        <f t="shared" si="77"/>
        <v>0</v>
      </c>
      <c r="AP48" s="67">
        <f t="shared" si="34"/>
        <v>0</v>
      </c>
      <c r="AQ48" s="67">
        <f t="shared" si="35"/>
        <v>0</v>
      </c>
      <c r="AR48" s="85">
        <f t="shared" si="78"/>
        <v>0</v>
      </c>
      <c r="AS48" s="85">
        <f t="shared" si="79"/>
        <v>0</v>
      </c>
      <c r="AT48" s="85">
        <f t="shared" si="80"/>
        <v>0</v>
      </c>
      <c r="AU48" s="85">
        <f t="shared" si="81"/>
        <v>0</v>
      </c>
      <c r="AV48" s="85">
        <f t="shared" si="84"/>
        <v>-13.100000000093132</v>
      </c>
      <c r="AW48" s="85">
        <f t="shared" si="85"/>
        <v>33.599999999976717</v>
      </c>
      <c r="AX48" s="85">
        <f t="shared" si="38"/>
        <v>146.80000000004657</v>
      </c>
      <c r="AY48" s="85">
        <f t="shared" si="39"/>
        <v>0</v>
      </c>
      <c r="AZ48" s="85">
        <f t="shared" si="40"/>
        <v>146.80000000004657</v>
      </c>
      <c r="BA48" s="85">
        <f t="shared" si="41"/>
        <v>0</v>
      </c>
      <c r="BB48" s="185">
        <f t="shared" si="42"/>
        <v>146.80000000004657</v>
      </c>
      <c r="BC48" s="185">
        <f t="shared" si="43"/>
        <v>0</v>
      </c>
      <c r="BD48" s="85">
        <f t="shared" si="86"/>
        <v>0</v>
      </c>
      <c r="BE48" s="85">
        <f t="shared" si="87"/>
        <v>0</v>
      </c>
      <c r="BF48" s="85">
        <f t="shared" si="82"/>
        <v>0</v>
      </c>
      <c r="BG48" s="85">
        <f t="shared" si="83"/>
        <v>0</v>
      </c>
      <c r="BH48" s="52"/>
      <c r="BI48" s="52"/>
      <c r="BJ48" s="52"/>
      <c r="BK48" s="50"/>
      <c r="BL48" s="191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1"/>
      <c r="C49" s="181"/>
      <c r="D49" s="49">
        <v>40</v>
      </c>
      <c r="E49" s="134">
        <f t="shared" si="23"/>
        <v>0</v>
      </c>
      <c r="F49" s="135"/>
      <c r="G49" s="135"/>
      <c r="H49" s="135"/>
      <c r="I49" s="135"/>
      <c r="J49" s="135"/>
      <c r="K49" s="134">
        <f t="shared" si="24"/>
        <v>0</v>
      </c>
      <c r="L49" s="207"/>
      <c r="M49" s="207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79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6"/>
        <v>0</v>
      </c>
      <c r="AB49" s="52">
        <f t="shared" si="67"/>
        <v>0</v>
      </c>
      <c r="AC49" s="52">
        <f t="shared" si="68"/>
        <v>0</v>
      </c>
      <c r="AD49" s="52">
        <v>0</v>
      </c>
      <c r="AE49" s="52">
        <f t="shared" si="69"/>
        <v>0</v>
      </c>
      <c r="AF49" s="52">
        <f t="shared" si="70"/>
        <v>0</v>
      </c>
      <c r="AG49" s="52">
        <f t="shared" si="71"/>
        <v>0</v>
      </c>
      <c r="AH49" s="52">
        <f t="shared" si="72"/>
        <v>0</v>
      </c>
      <c r="AI49" s="52">
        <f t="shared" si="73"/>
        <v>0</v>
      </c>
      <c r="AJ49" s="52">
        <v>0</v>
      </c>
      <c r="AK49" s="52">
        <f t="shared" si="74"/>
        <v>0</v>
      </c>
      <c r="AL49" s="52">
        <f t="shared" si="75"/>
        <v>0</v>
      </c>
      <c r="AM49" s="52">
        <f t="shared" si="76"/>
        <v>0</v>
      </c>
      <c r="AN49" s="52">
        <v>0</v>
      </c>
      <c r="AO49" s="52">
        <f t="shared" si="77"/>
        <v>0</v>
      </c>
      <c r="AP49" s="67">
        <f t="shared" si="34"/>
        <v>0</v>
      </c>
      <c r="AQ49" s="67">
        <f t="shared" si="35"/>
        <v>0</v>
      </c>
      <c r="AR49" s="85">
        <f t="shared" si="78"/>
        <v>0</v>
      </c>
      <c r="AS49" s="85">
        <f t="shared" si="79"/>
        <v>0</v>
      </c>
      <c r="AT49" s="85">
        <f t="shared" si="80"/>
        <v>0</v>
      </c>
      <c r="AU49" s="85">
        <f t="shared" si="81"/>
        <v>0</v>
      </c>
      <c r="AV49" s="85">
        <f t="shared" si="84"/>
        <v>-13.100000000093132</v>
      </c>
      <c r="AW49" s="85">
        <f t="shared" si="85"/>
        <v>33.599999999976717</v>
      </c>
      <c r="AX49" s="85">
        <f t="shared" si="38"/>
        <v>146.80000000004657</v>
      </c>
      <c r="AY49" s="85">
        <f t="shared" si="39"/>
        <v>0</v>
      </c>
      <c r="AZ49" s="85">
        <f t="shared" si="40"/>
        <v>146.80000000004657</v>
      </c>
      <c r="BA49" s="85">
        <f t="shared" si="41"/>
        <v>0</v>
      </c>
      <c r="BB49" s="185">
        <f t="shared" si="42"/>
        <v>146.80000000004657</v>
      </c>
      <c r="BC49" s="185">
        <f t="shared" si="43"/>
        <v>0</v>
      </c>
      <c r="BD49" s="85">
        <f t="shared" si="86"/>
        <v>0</v>
      </c>
      <c r="BE49" s="85">
        <f t="shared" si="87"/>
        <v>0</v>
      </c>
      <c r="BF49" s="85">
        <f t="shared" si="82"/>
        <v>0</v>
      </c>
      <c r="BG49" s="85">
        <f t="shared" si="83"/>
        <v>0</v>
      </c>
      <c r="BH49" s="52"/>
      <c r="BI49" s="52"/>
      <c r="BJ49" s="52"/>
      <c r="BK49" s="50"/>
      <c r="BL49" s="191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1"/>
      <c r="C50" s="181"/>
      <c r="D50" s="49">
        <v>41</v>
      </c>
      <c r="E50" s="134">
        <f t="shared" si="23"/>
        <v>0</v>
      </c>
      <c r="F50" s="135"/>
      <c r="G50" s="135"/>
      <c r="H50" s="135"/>
      <c r="I50" s="135"/>
      <c r="J50" s="135"/>
      <c r="K50" s="134">
        <f t="shared" si="24"/>
        <v>0</v>
      </c>
      <c r="L50" s="207"/>
      <c r="M50" s="207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79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6"/>
        <v>0</v>
      </c>
      <c r="AB50" s="52">
        <f t="shared" si="67"/>
        <v>0</v>
      </c>
      <c r="AC50" s="52">
        <f t="shared" si="68"/>
        <v>0</v>
      </c>
      <c r="AD50" s="52">
        <v>0</v>
      </c>
      <c r="AE50" s="52">
        <f t="shared" si="69"/>
        <v>0</v>
      </c>
      <c r="AF50" s="52">
        <f t="shared" si="70"/>
        <v>0</v>
      </c>
      <c r="AG50" s="52">
        <f t="shared" si="71"/>
        <v>0</v>
      </c>
      <c r="AH50" s="52">
        <f t="shared" si="72"/>
        <v>0</v>
      </c>
      <c r="AI50" s="52">
        <f t="shared" si="73"/>
        <v>0</v>
      </c>
      <c r="AJ50" s="52">
        <v>0</v>
      </c>
      <c r="AK50" s="52">
        <f t="shared" si="74"/>
        <v>0</v>
      </c>
      <c r="AL50" s="52">
        <f t="shared" si="75"/>
        <v>0</v>
      </c>
      <c r="AM50" s="52">
        <f t="shared" si="76"/>
        <v>0</v>
      </c>
      <c r="AN50" s="52">
        <v>0</v>
      </c>
      <c r="AO50" s="52">
        <f t="shared" si="77"/>
        <v>0</v>
      </c>
      <c r="AP50" s="67">
        <f t="shared" si="34"/>
        <v>0</v>
      </c>
      <c r="AQ50" s="67">
        <f t="shared" si="35"/>
        <v>0</v>
      </c>
      <c r="AR50" s="85">
        <f t="shared" si="78"/>
        <v>0</v>
      </c>
      <c r="AS50" s="85">
        <f t="shared" si="79"/>
        <v>0</v>
      </c>
      <c r="AT50" s="85">
        <f t="shared" si="80"/>
        <v>0</v>
      </c>
      <c r="AU50" s="85">
        <f t="shared" si="81"/>
        <v>0</v>
      </c>
      <c r="AV50" s="85">
        <f t="shared" si="84"/>
        <v>-13.100000000093132</v>
      </c>
      <c r="AW50" s="85">
        <f t="shared" si="85"/>
        <v>33.599999999976717</v>
      </c>
      <c r="AX50" s="85">
        <f t="shared" si="38"/>
        <v>146.80000000004657</v>
      </c>
      <c r="AY50" s="85">
        <f t="shared" si="39"/>
        <v>0</v>
      </c>
      <c r="AZ50" s="85">
        <f t="shared" si="40"/>
        <v>146.80000000004657</v>
      </c>
      <c r="BA50" s="85">
        <f t="shared" si="41"/>
        <v>0</v>
      </c>
      <c r="BB50" s="185">
        <f t="shared" si="42"/>
        <v>146.80000000004657</v>
      </c>
      <c r="BC50" s="185">
        <f t="shared" si="43"/>
        <v>0</v>
      </c>
      <c r="BD50" s="85">
        <f t="shared" si="86"/>
        <v>0</v>
      </c>
      <c r="BE50" s="85">
        <f t="shared" si="87"/>
        <v>0</v>
      </c>
      <c r="BF50" s="85">
        <f t="shared" si="82"/>
        <v>0</v>
      </c>
      <c r="BG50" s="85">
        <f t="shared" si="83"/>
        <v>0</v>
      </c>
      <c r="BH50" s="52"/>
      <c r="BI50" s="52"/>
      <c r="BJ50" s="52"/>
      <c r="BK50" s="50"/>
      <c r="BL50" s="191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1"/>
      <c r="C51" s="181"/>
      <c r="D51" s="49">
        <v>42</v>
      </c>
      <c r="E51" s="134">
        <f t="shared" si="23"/>
        <v>0</v>
      </c>
      <c r="F51" s="135"/>
      <c r="G51" s="135"/>
      <c r="H51" s="135"/>
      <c r="I51" s="135"/>
      <c r="J51" s="135"/>
      <c r="K51" s="134">
        <f t="shared" si="24"/>
        <v>0</v>
      </c>
      <c r="L51" s="209"/>
      <c r="M51" s="209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79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6"/>
        <v>0</v>
      </c>
      <c r="AB51" s="52">
        <f t="shared" si="67"/>
        <v>0</v>
      </c>
      <c r="AC51" s="52">
        <f t="shared" si="68"/>
        <v>0</v>
      </c>
      <c r="AD51" s="52">
        <v>0</v>
      </c>
      <c r="AE51" s="52">
        <f t="shared" si="69"/>
        <v>0</v>
      </c>
      <c r="AF51" s="52">
        <f t="shared" si="70"/>
        <v>0</v>
      </c>
      <c r="AG51" s="52">
        <f t="shared" si="71"/>
        <v>0</v>
      </c>
      <c r="AH51" s="52">
        <f t="shared" si="72"/>
        <v>0</v>
      </c>
      <c r="AI51" s="52">
        <f t="shared" si="73"/>
        <v>0</v>
      </c>
      <c r="AJ51" s="52">
        <v>0</v>
      </c>
      <c r="AK51" s="52">
        <f t="shared" si="74"/>
        <v>0</v>
      </c>
      <c r="AL51" s="52">
        <f t="shared" si="75"/>
        <v>0</v>
      </c>
      <c r="AM51" s="52">
        <f t="shared" si="76"/>
        <v>0</v>
      </c>
      <c r="AN51" s="52">
        <v>0</v>
      </c>
      <c r="AO51" s="52">
        <f t="shared" si="77"/>
        <v>0</v>
      </c>
      <c r="AP51" s="67">
        <f t="shared" si="34"/>
        <v>0</v>
      </c>
      <c r="AQ51" s="67">
        <f t="shared" si="35"/>
        <v>0</v>
      </c>
      <c r="AR51" s="85">
        <f t="shared" si="78"/>
        <v>0</v>
      </c>
      <c r="AS51" s="85">
        <f t="shared" si="79"/>
        <v>0</v>
      </c>
      <c r="AT51" s="85">
        <f t="shared" si="80"/>
        <v>0</v>
      </c>
      <c r="AU51" s="85">
        <f t="shared" si="81"/>
        <v>0</v>
      </c>
      <c r="AV51" s="85">
        <f t="shared" si="84"/>
        <v>-13.100000000093132</v>
      </c>
      <c r="AW51" s="85">
        <f t="shared" si="85"/>
        <v>33.599999999976717</v>
      </c>
      <c r="AX51" s="85">
        <f t="shared" si="38"/>
        <v>146.80000000004657</v>
      </c>
      <c r="AY51" s="85">
        <f t="shared" si="39"/>
        <v>0</v>
      </c>
      <c r="AZ51" s="85">
        <f t="shared" si="40"/>
        <v>146.80000000004657</v>
      </c>
      <c r="BA51" s="85">
        <f t="shared" si="41"/>
        <v>0</v>
      </c>
      <c r="BB51" s="185">
        <f t="shared" si="42"/>
        <v>146.80000000004657</v>
      </c>
      <c r="BC51" s="185">
        <f t="shared" si="43"/>
        <v>0</v>
      </c>
      <c r="BD51" s="85">
        <f t="shared" si="86"/>
        <v>0</v>
      </c>
      <c r="BE51" s="85">
        <f t="shared" si="87"/>
        <v>0</v>
      </c>
      <c r="BF51" s="85">
        <f t="shared" si="82"/>
        <v>0</v>
      </c>
      <c r="BG51" s="85">
        <f t="shared" si="83"/>
        <v>0</v>
      </c>
      <c r="BH51" s="52"/>
      <c r="BI51" s="52"/>
      <c r="BJ51" s="52"/>
      <c r="BK51" s="50"/>
      <c r="BL51" s="191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1"/>
      <c r="C52" s="179"/>
      <c r="D52" s="49">
        <v>43</v>
      </c>
      <c r="E52" s="134">
        <f t="shared" si="23"/>
        <v>0</v>
      </c>
      <c r="F52" s="135"/>
      <c r="G52" s="135"/>
      <c r="H52" s="135"/>
      <c r="I52" s="135"/>
      <c r="J52" s="135"/>
      <c r="K52" s="134">
        <f t="shared" si="24"/>
        <v>0</v>
      </c>
      <c r="L52" s="209"/>
      <c r="M52" s="209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79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6"/>
        <v>0</v>
      </c>
      <c r="AB52" s="52">
        <f t="shared" si="67"/>
        <v>0</v>
      </c>
      <c r="AC52" s="52">
        <f t="shared" si="68"/>
        <v>0</v>
      </c>
      <c r="AD52" s="52">
        <v>0</v>
      </c>
      <c r="AE52" s="52">
        <f t="shared" si="69"/>
        <v>0</v>
      </c>
      <c r="AF52" s="52">
        <f t="shared" si="70"/>
        <v>0</v>
      </c>
      <c r="AG52" s="52">
        <f t="shared" si="71"/>
        <v>0</v>
      </c>
      <c r="AH52" s="52">
        <f t="shared" si="72"/>
        <v>0</v>
      </c>
      <c r="AI52" s="52">
        <f t="shared" si="73"/>
        <v>0</v>
      </c>
      <c r="AJ52" s="52">
        <v>0</v>
      </c>
      <c r="AK52" s="52">
        <f t="shared" si="74"/>
        <v>0</v>
      </c>
      <c r="AL52" s="52">
        <f t="shared" si="75"/>
        <v>0</v>
      </c>
      <c r="AM52" s="52">
        <f t="shared" si="76"/>
        <v>0</v>
      </c>
      <c r="AN52" s="52">
        <v>0</v>
      </c>
      <c r="AO52" s="52">
        <f t="shared" si="77"/>
        <v>0</v>
      </c>
      <c r="AP52" s="67">
        <f t="shared" si="34"/>
        <v>0</v>
      </c>
      <c r="AQ52" s="67">
        <f t="shared" si="35"/>
        <v>0</v>
      </c>
      <c r="AR52" s="85">
        <f t="shared" si="78"/>
        <v>0</v>
      </c>
      <c r="AS52" s="85">
        <f t="shared" si="79"/>
        <v>0</v>
      </c>
      <c r="AT52" s="85">
        <f t="shared" si="80"/>
        <v>0</v>
      </c>
      <c r="AU52" s="85">
        <f t="shared" si="81"/>
        <v>0</v>
      </c>
      <c r="AV52" s="85">
        <f t="shared" si="84"/>
        <v>-13.100000000093132</v>
      </c>
      <c r="AW52" s="85">
        <f t="shared" si="85"/>
        <v>33.599999999976717</v>
      </c>
      <c r="AX52" s="85">
        <f t="shared" si="38"/>
        <v>146.80000000004657</v>
      </c>
      <c r="AY52" s="85">
        <f t="shared" si="39"/>
        <v>0</v>
      </c>
      <c r="AZ52" s="85">
        <f t="shared" si="40"/>
        <v>146.80000000004657</v>
      </c>
      <c r="BA52" s="85">
        <f t="shared" si="41"/>
        <v>0</v>
      </c>
      <c r="BB52" s="185">
        <f t="shared" si="42"/>
        <v>146.80000000004657</v>
      </c>
      <c r="BC52" s="185">
        <f t="shared" si="43"/>
        <v>0</v>
      </c>
      <c r="BD52" s="85">
        <f t="shared" si="86"/>
        <v>0</v>
      </c>
      <c r="BE52" s="85">
        <f t="shared" si="87"/>
        <v>0</v>
      </c>
      <c r="BF52" s="85">
        <f t="shared" si="82"/>
        <v>0</v>
      </c>
      <c r="BG52" s="85">
        <f t="shared" si="83"/>
        <v>0</v>
      </c>
      <c r="BH52" s="52"/>
      <c r="BI52" s="52"/>
      <c r="BJ52" s="52"/>
      <c r="BK52" s="50"/>
      <c r="BL52" s="191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1"/>
      <c r="C53" s="179"/>
      <c r="D53" s="49">
        <v>44</v>
      </c>
      <c r="E53" s="134">
        <f t="shared" si="23"/>
        <v>0</v>
      </c>
      <c r="F53" s="135"/>
      <c r="G53" s="135"/>
      <c r="H53" s="135"/>
      <c r="I53" s="135"/>
      <c r="J53" s="135"/>
      <c r="K53" s="134">
        <f t="shared" si="24"/>
        <v>0</v>
      </c>
      <c r="L53" s="209"/>
      <c r="M53" s="209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79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6"/>
        <v>0</v>
      </c>
      <c r="AB53" s="52">
        <f t="shared" si="67"/>
        <v>0</v>
      </c>
      <c r="AC53" s="52">
        <f t="shared" si="68"/>
        <v>0</v>
      </c>
      <c r="AD53" s="52">
        <v>0</v>
      </c>
      <c r="AE53" s="52">
        <f t="shared" si="69"/>
        <v>0</v>
      </c>
      <c r="AF53" s="52">
        <f t="shared" si="70"/>
        <v>0</v>
      </c>
      <c r="AG53" s="52">
        <f t="shared" si="71"/>
        <v>0</v>
      </c>
      <c r="AH53" s="52">
        <f t="shared" si="72"/>
        <v>0</v>
      </c>
      <c r="AI53" s="52">
        <f t="shared" si="73"/>
        <v>0</v>
      </c>
      <c r="AJ53" s="52">
        <v>0</v>
      </c>
      <c r="AK53" s="52">
        <f t="shared" si="74"/>
        <v>0</v>
      </c>
      <c r="AL53" s="52">
        <f t="shared" si="75"/>
        <v>0</v>
      </c>
      <c r="AM53" s="52">
        <f t="shared" si="76"/>
        <v>0</v>
      </c>
      <c r="AN53" s="52">
        <v>0</v>
      </c>
      <c r="AO53" s="52">
        <f t="shared" si="77"/>
        <v>0</v>
      </c>
      <c r="AP53" s="67">
        <f t="shared" si="34"/>
        <v>0</v>
      </c>
      <c r="AQ53" s="67">
        <f t="shared" si="35"/>
        <v>0</v>
      </c>
      <c r="AR53" s="85">
        <f t="shared" si="78"/>
        <v>0</v>
      </c>
      <c r="AS53" s="85">
        <f t="shared" si="79"/>
        <v>0</v>
      </c>
      <c r="AT53" s="85">
        <f t="shared" si="80"/>
        <v>0</v>
      </c>
      <c r="AU53" s="85">
        <f t="shared" si="81"/>
        <v>0</v>
      </c>
      <c r="AV53" s="85">
        <f t="shared" si="84"/>
        <v>-13.100000000093132</v>
      </c>
      <c r="AW53" s="85">
        <f t="shared" si="85"/>
        <v>33.599999999976717</v>
      </c>
      <c r="AX53" s="85">
        <f t="shared" si="38"/>
        <v>146.80000000004657</v>
      </c>
      <c r="AY53" s="85">
        <f t="shared" si="39"/>
        <v>0</v>
      </c>
      <c r="AZ53" s="85">
        <f t="shared" si="40"/>
        <v>146.80000000004657</v>
      </c>
      <c r="BA53" s="85">
        <f t="shared" si="41"/>
        <v>0</v>
      </c>
      <c r="BB53" s="185">
        <f t="shared" si="42"/>
        <v>146.80000000004657</v>
      </c>
      <c r="BC53" s="185">
        <f t="shared" si="43"/>
        <v>0</v>
      </c>
      <c r="BD53" s="85">
        <f t="shared" si="86"/>
        <v>0</v>
      </c>
      <c r="BE53" s="85">
        <f t="shared" si="87"/>
        <v>0</v>
      </c>
      <c r="BF53" s="85">
        <f t="shared" si="82"/>
        <v>0</v>
      </c>
      <c r="BG53" s="85">
        <f t="shared" si="83"/>
        <v>0</v>
      </c>
      <c r="BH53" s="52"/>
      <c r="BI53" s="52"/>
      <c r="BJ53" s="52"/>
      <c r="BK53" s="50"/>
      <c r="BL53" s="191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1"/>
      <c r="C54" s="179"/>
      <c r="D54" s="49">
        <v>45</v>
      </c>
      <c r="E54" s="134">
        <f t="shared" si="23"/>
        <v>0</v>
      </c>
      <c r="F54" s="135"/>
      <c r="G54" s="135"/>
      <c r="H54" s="135"/>
      <c r="I54" s="135"/>
      <c r="J54" s="135"/>
      <c r="K54" s="134">
        <f t="shared" si="24"/>
        <v>0</v>
      </c>
      <c r="L54" s="209"/>
      <c r="M54" s="209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79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6"/>
        <v>0</v>
      </c>
      <c r="AB54" s="52">
        <f t="shared" si="67"/>
        <v>0</v>
      </c>
      <c r="AC54" s="52">
        <f t="shared" si="68"/>
        <v>0</v>
      </c>
      <c r="AD54" s="52">
        <v>0</v>
      </c>
      <c r="AE54" s="52">
        <f t="shared" si="69"/>
        <v>0</v>
      </c>
      <c r="AF54" s="52">
        <f t="shared" si="70"/>
        <v>0</v>
      </c>
      <c r="AG54" s="52">
        <f t="shared" si="71"/>
        <v>0</v>
      </c>
      <c r="AH54" s="52">
        <f t="shared" si="72"/>
        <v>0</v>
      </c>
      <c r="AI54" s="52">
        <f t="shared" si="73"/>
        <v>0</v>
      </c>
      <c r="AJ54" s="52">
        <v>0</v>
      </c>
      <c r="AK54" s="52">
        <f t="shared" si="74"/>
        <v>0</v>
      </c>
      <c r="AL54" s="52">
        <f t="shared" si="75"/>
        <v>0</v>
      </c>
      <c r="AM54" s="52">
        <f t="shared" si="76"/>
        <v>0</v>
      </c>
      <c r="AN54" s="52">
        <v>0</v>
      </c>
      <c r="AO54" s="52">
        <f t="shared" si="77"/>
        <v>0</v>
      </c>
      <c r="AP54" s="67">
        <f t="shared" si="34"/>
        <v>0</v>
      </c>
      <c r="AQ54" s="67">
        <f t="shared" si="35"/>
        <v>0</v>
      </c>
      <c r="AR54" s="85">
        <f t="shared" si="78"/>
        <v>0</v>
      </c>
      <c r="AS54" s="85">
        <f t="shared" si="79"/>
        <v>0</v>
      </c>
      <c r="AT54" s="85">
        <f t="shared" si="80"/>
        <v>0</v>
      </c>
      <c r="AU54" s="85">
        <f t="shared" si="81"/>
        <v>0</v>
      </c>
      <c r="AV54" s="85">
        <f t="shared" si="84"/>
        <v>-13.100000000093132</v>
      </c>
      <c r="AW54" s="85">
        <f t="shared" si="85"/>
        <v>33.599999999976717</v>
      </c>
      <c r="AX54" s="85">
        <f t="shared" si="38"/>
        <v>146.80000000004657</v>
      </c>
      <c r="AY54" s="85">
        <f t="shared" si="39"/>
        <v>0</v>
      </c>
      <c r="AZ54" s="85">
        <f t="shared" si="40"/>
        <v>146.80000000004657</v>
      </c>
      <c r="BA54" s="85">
        <f t="shared" si="41"/>
        <v>0</v>
      </c>
      <c r="BB54" s="185">
        <f t="shared" si="42"/>
        <v>146.80000000004657</v>
      </c>
      <c r="BC54" s="185">
        <f t="shared" si="43"/>
        <v>0</v>
      </c>
      <c r="BD54" s="85">
        <f t="shared" si="86"/>
        <v>0</v>
      </c>
      <c r="BE54" s="85">
        <f t="shared" si="87"/>
        <v>0</v>
      </c>
      <c r="BF54" s="85">
        <f t="shared" si="82"/>
        <v>0</v>
      </c>
      <c r="BG54" s="85">
        <f t="shared" si="83"/>
        <v>0</v>
      </c>
      <c r="BH54" s="52"/>
      <c r="BI54" s="52"/>
      <c r="BJ54" s="52"/>
      <c r="BK54" s="50"/>
      <c r="BL54" s="191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1"/>
      <c r="C55" s="179"/>
      <c r="D55" s="49">
        <v>46</v>
      </c>
      <c r="E55" s="134">
        <f t="shared" si="23"/>
        <v>0</v>
      </c>
      <c r="F55" s="135"/>
      <c r="G55" s="135"/>
      <c r="H55" s="135"/>
      <c r="I55" s="135"/>
      <c r="J55" s="135"/>
      <c r="K55" s="134">
        <f t="shared" si="24"/>
        <v>0</v>
      </c>
      <c r="L55" s="209"/>
      <c r="M55" s="209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79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6"/>
        <v>0</v>
      </c>
      <c r="AB55" s="52">
        <f t="shared" si="67"/>
        <v>0</v>
      </c>
      <c r="AC55" s="52">
        <f t="shared" si="68"/>
        <v>0</v>
      </c>
      <c r="AD55" s="52">
        <v>0</v>
      </c>
      <c r="AE55" s="52">
        <f t="shared" si="69"/>
        <v>0</v>
      </c>
      <c r="AF55" s="52">
        <f t="shared" si="70"/>
        <v>0</v>
      </c>
      <c r="AG55" s="52">
        <f t="shared" si="71"/>
        <v>0</v>
      </c>
      <c r="AH55" s="52">
        <f t="shared" si="72"/>
        <v>0</v>
      </c>
      <c r="AI55" s="52">
        <f t="shared" si="73"/>
        <v>0</v>
      </c>
      <c r="AJ55" s="52">
        <v>0</v>
      </c>
      <c r="AK55" s="52">
        <f t="shared" si="74"/>
        <v>0</v>
      </c>
      <c r="AL55" s="52">
        <f t="shared" si="75"/>
        <v>0</v>
      </c>
      <c r="AM55" s="52">
        <f t="shared" si="76"/>
        <v>0</v>
      </c>
      <c r="AN55" s="52">
        <v>0</v>
      </c>
      <c r="AO55" s="52">
        <f t="shared" si="77"/>
        <v>0</v>
      </c>
      <c r="AP55" s="67">
        <f t="shared" si="34"/>
        <v>0</v>
      </c>
      <c r="AQ55" s="67">
        <f t="shared" si="35"/>
        <v>0</v>
      </c>
      <c r="AR55" s="85">
        <f t="shared" si="78"/>
        <v>0</v>
      </c>
      <c r="AS55" s="85">
        <f t="shared" si="79"/>
        <v>0</v>
      </c>
      <c r="AT55" s="85">
        <f t="shared" si="80"/>
        <v>0</v>
      </c>
      <c r="AU55" s="85">
        <f t="shared" si="81"/>
        <v>0</v>
      </c>
      <c r="AV55" s="85">
        <f t="shared" si="84"/>
        <v>-13.100000000093132</v>
      </c>
      <c r="AW55" s="85">
        <f t="shared" si="85"/>
        <v>33.599999999976717</v>
      </c>
      <c r="AX55" s="85">
        <f t="shared" si="38"/>
        <v>146.80000000004657</v>
      </c>
      <c r="AY55" s="85">
        <f t="shared" si="39"/>
        <v>0</v>
      </c>
      <c r="AZ55" s="85">
        <f t="shared" si="40"/>
        <v>146.80000000004657</v>
      </c>
      <c r="BA55" s="85">
        <f t="shared" si="41"/>
        <v>0</v>
      </c>
      <c r="BB55" s="185">
        <f t="shared" si="42"/>
        <v>146.80000000004657</v>
      </c>
      <c r="BC55" s="185">
        <f t="shared" si="43"/>
        <v>0</v>
      </c>
      <c r="BD55" s="85">
        <f t="shared" si="86"/>
        <v>0</v>
      </c>
      <c r="BE55" s="85">
        <f t="shared" si="87"/>
        <v>0</v>
      </c>
      <c r="BF55" s="85">
        <f t="shared" si="82"/>
        <v>0</v>
      </c>
      <c r="BG55" s="85">
        <f t="shared" si="83"/>
        <v>0</v>
      </c>
      <c r="BH55" s="52"/>
      <c r="BI55" s="52"/>
      <c r="BJ55" s="52"/>
      <c r="BK55" s="50"/>
      <c r="BL55" s="191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1"/>
      <c r="C56" s="179"/>
      <c r="D56" s="49">
        <v>47</v>
      </c>
      <c r="E56" s="134">
        <f t="shared" si="23"/>
        <v>0</v>
      </c>
      <c r="F56" s="135"/>
      <c r="G56" s="135"/>
      <c r="H56" s="135"/>
      <c r="I56" s="135"/>
      <c r="J56" s="135"/>
      <c r="K56" s="134">
        <f t="shared" si="24"/>
        <v>0</v>
      </c>
      <c r="L56" s="209"/>
      <c r="M56" s="209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79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6"/>
        <v>0</v>
      </c>
      <c r="AB56" s="52">
        <f t="shared" si="67"/>
        <v>0</v>
      </c>
      <c r="AC56" s="52">
        <f t="shared" si="68"/>
        <v>0</v>
      </c>
      <c r="AD56" s="52">
        <v>0</v>
      </c>
      <c r="AE56" s="52">
        <f t="shared" si="69"/>
        <v>0</v>
      </c>
      <c r="AF56" s="52">
        <f t="shared" si="70"/>
        <v>0</v>
      </c>
      <c r="AG56" s="52">
        <f t="shared" si="71"/>
        <v>0</v>
      </c>
      <c r="AH56" s="52">
        <f t="shared" si="72"/>
        <v>0</v>
      </c>
      <c r="AI56" s="52">
        <f t="shared" si="73"/>
        <v>0</v>
      </c>
      <c r="AJ56" s="52">
        <v>0</v>
      </c>
      <c r="AK56" s="52">
        <f t="shared" si="74"/>
        <v>0</v>
      </c>
      <c r="AL56" s="52">
        <f t="shared" si="75"/>
        <v>0</v>
      </c>
      <c r="AM56" s="52">
        <f t="shared" si="76"/>
        <v>0</v>
      </c>
      <c r="AN56" s="52">
        <v>0</v>
      </c>
      <c r="AO56" s="52">
        <f t="shared" si="77"/>
        <v>0</v>
      </c>
      <c r="AP56" s="67">
        <f t="shared" si="34"/>
        <v>0</v>
      </c>
      <c r="AQ56" s="67">
        <f t="shared" si="35"/>
        <v>0</v>
      </c>
      <c r="AR56" s="85">
        <f t="shared" si="78"/>
        <v>0</v>
      </c>
      <c r="AS56" s="85">
        <f t="shared" si="79"/>
        <v>0</v>
      </c>
      <c r="AT56" s="85">
        <f t="shared" si="80"/>
        <v>0</v>
      </c>
      <c r="AU56" s="85">
        <f t="shared" si="81"/>
        <v>0</v>
      </c>
      <c r="AV56" s="85">
        <f t="shared" si="84"/>
        <v>-13.100000000093132</v>
      </c>
      <c r="AW56" s="85">
        <f t="shared" si="85"/>
        <v>33.599999999976717</v>
      </c>
      <c r="AX56" s="85">
        <f t="shared" si="38"/>
        <v>146.80000000004657</v>
      </c>
      <c r="AY56" s="85">
        <f t="shared" si="39"/>
        <v>0</v>
      </c>
      <c r="AZ56" s="85">
        <f t="shared" si="40"/>
        <v>146.80000000004657</v>
      </c>
      <c r="BA56" s="85">
        <f t="shared" si="41"/>
        <v>0</v>
      </c>
      <c r="BB56" s="185">
        <f t="shared" si="42"/>
        <v>146.80000000004657</v>
      </c>
      <c r="BC56" s="185">
        <f t="shared" si="43"/>
        <v>0</v>
      </c>
      <c r="BD56" s="85">
        <f t="shared" si="86"/>
        <v>0</v>
      </c>
      <c r="BE56" s="85">
        <f t="shared" si="87"/>
        <v>0</v>
      </c>
      <c r="BF56" s="85">
        <f t="shared" si="82"/>
        <v>0</v>
      </c>
      <c r="BG56" s="85">
        <f t="shared" si="83"/>
        <v>0</v>
      </c>
      <c r="BH56" s="52"/>
      <c r="BI56" s="52"/>
      <c r="BJ56" s="52"/>
      <c r="BK56" s="50"/>
      <c r="BL56" s="191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1"/>
      <c r="C57" s="179"/>
      <c r="D57" s="49">
        <v>48</v>
      </c>
      <c r="E57" s="134">
        <f t="shared" si="23"/>
        <v>0</v>
      </c>
      <c r="F57" s="135"/>
      <c r="G57" s="135"/>
      <c r="H57" s="135"/>
      <c r="I57" s="135"/>
      <c r="J57" s="135"/>
      <c r="K57" s="134">
        <f t="shared" si="24"/>
        <v>0</v>
      </c>
      <c r="L57" s="209"/>
      <c r="M57" s="209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79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6"/>
        <v>0</v>
      </c>
      <c r="AB57" s="52">
        <f t="shared" si="67"/>
        <v>0</v>
      </c>
      <c r="AC57" s="52">
        <f t="shared" si="68"/>
        <v>0</v>
      </c>
      <c r="AD57" s="52">
        <v>0</v>
      </c>
      <c r="AE57" s="52">
        <f t="shared" si="69"/>
        <v>0</v>
      </c>
      <c r="AF57" s="52">
        <f t="shared" si="70"/>
        <v>0</v>
      </c>
      <c r="AG57" s="52">
        <f t="shared" si="71"/>
        <v>0</v>
      </c>
      <c r="AH57" s="52">
        <f t="shared" si="72"/>
        <v>0</v>
      </c>
      <c r="AI57" s="52">
        <f t="shared" si="73"/>
        <v>0</v>
      </c>
      <c r="AJ57" s="52">
        <v>0</v>
      </c>
      <c r="AK57" s="52">
        <f t="shared" si="74"/>
        <v>0</v>
      </c>
      <c r="AL57" s="52">
        <f t="shared" si="75"/>
        <v>0</v>
      </c>
      <c r="AM57" s="52">
        <f t="shared" si="76"/>
        <v>0</v>
      </c>
      <c r="AN57" s="52">
        <v>0</v>
      </c>
      <c r="AO57" s="52">
        <f t="shared" si="77"/>
        <v>0</v>
      </c>
      <c r="AP57" s="67">
        <f t="shared" si="34"/>
        <v>0</v>
      </c>
      <c r="AQ57" s="67">
        <f t="shared" si="35"/>
        <v>0</v>
      </c>
      <c r="AR57" s="85">
        <f t="shared" si="78"/>
        <v>0</v>
      </c>
      <c r="AS57" s="85">
        <f t="shared" si="79"/>
        <v>0</v>
      </c>
      <c r="AT57" s="85">
        <f t="shared" si="80"/>
        <v>0</v>
      </c>
      <c r="AU57" s="85">
        <f t="shared" si="81"/>
        <v>0</v>
      </c>
      <c r="AV57" s="85">
        <f t="shared" si="84"/>
        <v>-13.100000000093132</v>
      </c>
      <c r="AW57" s="85">
        <f t="shared" si="85"/>
        <v>33.599999999976717</v>
      </c>
      <c r="AX57" s="85">
        <f t="shared" si="38"/>
        <v>146.80000000004657</v>
      </c>
      <c r="AY57" s="85">
        <f t="shared" si="39"/>
        <v>0</v>
      </c>
      <c r="AZ57" s="85">
        <f t="shared" si="40"/>
        <v>146.80000000004657</v>
      </c>
      <c r="BA57" s="85">
        <f t="shared" si="41"/>
        <v>0</v>
      </c>
      <c r="BB57" s="185">
        <f t="shared" si="42"/>
        <v>146.80000000004657</v>
      </c>
      <c r="BC57" s="185">
        <f t="shared" si="43"/>
        <v>0</v>
      </c>
      <c r="BD57" s="85">
        <f t="shared" si="86"/>
        <v>0</v>
      </c>
      <c r="BE57" s="85">
        <f t="shared" si="87"/>
        <v>0</v>
      </c>
      <c r="BF57" s="85">
        <f t="shared" si="82"/>
        <v>0</v>
      </c>
      <c r="BG57" s="85">
        <f t="shared" si="83"/>
        <v>0</v>
      </c>
      <c r="BH57" s="52"/>
      <c r="BI57" s="52"/>
      <c r="BJ57" s="52"/>
      <c r="BK57" s="50"/>
      <c r="BL57" s="191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1"/>
      <c r="C58" s="179"/>
      <c r="D58" s="49">
        <v>49</v>
      </c>
      <c r="E58" s="134">
        <f t="shared" si="23"/>
        <v>0</v>
      </c>
      <c r="F58" s="135"/>
      <c r="G58" s="135"/>
      <c r="H58" s="135"/>
      <c r="I58" s="135"/>
      <c r="J58" s="135"/>
      <c r="K58" s="134">
        <f t="shared" si="24"/>
        <v>0</v>
      </c>
      <c r="L58" s="209"/>
      <c r="M58" s="209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79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6"/>
        <v>0</v>
      </c>
      <c r="AB58" s="52">
        <f t="shared" si="67"/>
        <v>0</v>
      </c>
      <c r="AC58" s="52">
        <f t="shared" si="68"/>
        <v>0</v>
      </c>
      <c r="AD58" s="52">
        <v>0</v>
      </c>
      <c r="AE58" s="52">
        <f t="shared" si="69"/>
        <v>0</v>
      </c>
      <c r="AF58" s="52">
        <f t="shared" si="70"/>
        <v>0</v>
      </c>
      <c r="AG58" s="52">
        <f t="shared" si="71"/>
        <v>0</v>
      </c>
      <c r="AH58" s="52">
        <f t="shared" si="72"/>
        <v>0</v>
      </c>
      <c r="AI58" s="52">
        <f t="shared" si="73"/>
        <v>0</v>
      </c>
      <c r="AJ58" s="52">
        <v>0</v>
      </c>
      <c r="AK58" s="52">
        <f t="shared" si="74"/>
        <v>0</v>
      </c>
      <c r="AL58" s="52">
        <f t="shared" si="75"/>
        <v>0</v>
      </c>
      <c r="AM58" s="52">
        <f t="shared" si="76"/>
        <v>0</v>
      </c>
      <c r="AN58" s="52">
        <v>0</v>
      </c>
      <c r="AO58" s="52">
        <f t="shared" si="77"/>
        <v>0</v>
      </c>
      <c r="AP58" s="67">
        <f t="shared" si="34"/>
        <v>0</v>
      </c>
      <c r="AQ58" s="67">
        <f t="shared" si="35"/>
        <v>0</v>
      </c>
      <c r="AR58" s="85">
        <f t="shared" si="78"/>
        <v>0</v>
      </c>
      <c r="AS58" s="85">
        <f t="shared" si="79"/>
        <v>0</v>
      </c>
      <c r="AT58" s="85">
        <f t="shared" si="80"/>
        <v>0</v>
      </c>
      <c r="AU58" s="85">
        <f t="shared" si="81"/>
        <v>0</v>
      </c>
      <c r="AV58" s="85">
        <f t="shared" si="84"/>
        <v>-13.100000000093132</v>
      </c>
      <c r="AW58" s="85">
        <f t="shared" si="85"/>
        <v>33.599999999976717</v>
      </c>
      <c r="AX58" s="85">
        <f t="shared" si="38"/>
        <v>146.80000000004657</v>
      </c>
      <c r="AY58" s="85">
        <f t="shared" si="39"/>
        <v>0</v>
      </c>
      <c r="AZ58" s="85">
        <f t="shared" si="40"/>
        <v>146.80000000004657</v>
      </c>
      <c r="BA58" s="85">
        <f t="shared" si="41"/>
        <v>0</v>
      </c>
      <c r="BB58" s="185">
        <f t="shared" si="42"/>
        <v>146.80000000004657</v>
      </c>
      <c r="BC58" s="185">
        <f t="shared" si="43"/>
        <v>0</v>
      </c>
      <c r="BD58" s="85">
        <f t="shared" si="86"/>
        <v>0</v>
      </c>
      <c r="BE58" s="85">
        <f t="shared" si="87"/>
        <v>0</v>
      </c>
      <c r="BF58" s="85">
        <f t="shared" si="82"/>
        <v>0</v>
      </c>
      <c r="BG58" s="85">
        <f t="shared" si="83"/>
        <v>0</v>
      </c>
      <c r="BH58" s="52"/>
      <c r="BI58" s="52"/>
      <c r="BJ58" s="52"/>
      <c r="BK58" s="50"/>
      <c r="BL58" s="191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1"/>
      <c r="C59" s="179"/>
      <c r="D59" s="49">
        <v>50</v>
      </c>
      <c r="E59" s="134">
        <f t="shared" si="23"/>
        <v>0</v>
      </c>
      <c r="F59" s="135"/>
      <c r="G59" s="135"/>
      <c r="H59" s="135"/>
      <c r="I59" s="135"/>
      <c r="J59" s="135"/>
      <c r="K59" s="134">
        <f t="shared" si="24"/>
        <v>0</v>
      </c>
      <c r="L59" s="208"/>
      <c r="M59" s="208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79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6"/>
        <v>0</v>
      </c>
      <c r="AB59" s="52">
        <f t="shared" si="67"/>
        <v>0</v>
      </c>
      <c r="AC59" s="52">
        <f t="shared" si="68"/>
        <v>0</v>
      </c>
      <c r="AD59" s="52">
        <v>0</v>
      </c>
      <c r="AE59" s="52">
        <f t="shared" si="69"/>
        <v>0</v>
      </c>
      <c r="AF59" s="52">
        <f t="shared" si="70"/>
        <v>0</v>
      </c>
      <c r="AG59" s="52">
        <f t="shared" si="71"/>
        <v>0</v>
      </c>
      <c r="AH59" s="52">
        <f t="shared" si="72"/>
        <v>0</v>
      </c>
      <c r="AI59" s="52">
        <f t="shared" si="73"/>
        <v>0</v>
      </c>
      <c r="AJ59" s="52">
        <v>0</v>
      </c>
      <c r="AK59" s="52">
        <f t="shared" si="74"/>
        <v>0</v>
      </c>
      <c r="AL59" s="52">
        <f t="shared" si="75"/>
        <v>0</v>
      </c>
      <c r="AM59" s="52">
        <f t="shared" si="76"/>
        <v>0</v>
      </c>
      <c r="AN59" s="52">
        <v>0</v>
      </c>
      <c r="AO59" s="52">
        <f t="shared" si="77"/>
        <v>0</v>
      </c>
      <c r="AP59" s="52">
        <f>SUM(Z59:AG59)</f>
        <v>0</v>
      </c>
      <c r="AQ59" s="52">
        <f>SUM(AH59:AO59)</f>
        <v>0</v>
      </c>
      <c r="AR59" s="85">
        <f t="shared" si="78"/>
        <v>0</v>
      </c>
      <c r="AS59" s="85">
        <f t="shared" si="79"/>
        <v>0</v>
      </c>
      <c r="AT59" s="85">
        <f t="shared" si="80"/>
        <v>0</v>
      </c>
      <c r="AU59" s="85">
        <f t="shared" si="81"/>
        <v>0</v>
      </c>
      <c r="AV59" s="85">
        <f t="shared" si="84"/>
        <v>-13.100000000093132</v>
      </c>
      <c r="AW59" s="85">
        <f t="shared" si="85"/>
        <v>33.599999999976717</v>
      </c>
      <c r="AX59" s="85">
        <f t="shared" si="38"/>
        <v>146.80000000004657</v>
      </c>
      <c r="AY59" s="85">
        <f t="shared" si="39"/>
        <v>0</v>
      </c>
      <c r="AZ59" s="85">
        <f t="shared" si="40"/>
        <v>146.80000000004657</v>
      </c>
      <c r="BA59" s="85">
        <f t="shared" si="41"/>
        <v>0</v>
      </c>
      <c r="BB59" s="185">
        <f t="shared" si="42"/>
        <v>146.80000000004657</v>
      </c>
      <c r="BC59" s="185">
        <f t="shared" si="43"/>
        <v>0</v>
      </c>
      <c r="BD59" s="85">
        <f t="shared" si="86"/>
        <v>0</v>
      </c>
      <c r="BE59" s="85">
        <f t="shared" si="87"/>
        <v>0</v>
      </c>
      <c r="BF59" s="85">
        <f t="shared" si="82"/>
        <v>0</v>
      </c>
      <c r="BG59" s="85">
        <f t="shared" si="83"/>
        <v>0</v>
      </c>
      <c r="BH59" s="52"/>
      <c r="BI59" s="52"/>
      <c r="BJ59" s="52"/>
      <c r="BK59" s="50"/>
      <c r="BL59" s="191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2"/>
      <c r="C60" s="194"/>
      <c r="D60" s="189"/>
      <c r="E60" s="187"/>
      <c r="F60" s="187"/>
      <c r="G60" s="187"/>
      <c r="H60" s="187"/>
      <c r="I60" s="187"/>
      <c r="J60" s="187"/>
      <c r="K60" s="187"/>
      <c r="L60" s="190"/>
      <c r="M60" s="190"/>
      <c r="N60" s="187"/>
      <c r="O60" s="187"/>
      <c r="P60" s="187"/>
      <c r="Q60" s="187"/>
      <c r="R60" s="187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5">
        <f>BB10</f>
        <v>146.80000000004657</v>
      </c>
      <c r="BC60" s="185">
        <f>BC10</f>
        <v>0</v>
      </c>
      <c r="BD60" s="85"/>
      <c r="BE60" s="85"/>
      <c r="BF60" s="85"/>
      <c r="BG60" s="85"/>
      <c r="BH60" s="52"/>
      <c r="BI60" s="52"/>
      <c r="BJ60" s="52"/>
      <c r="BK60" s="50"/>
      <c r="BL60" s="191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1"/>
      <c r="C61" s="179"/>
      <c r="D61" s="187"/>
      <c r="E61" s="187">
        <f>SUM(E10:E59)</f>
        <v>1349.0999999999997</v>
      </c>
      <c r="F61" s="187">
        <f>SUM(F10:F59)</f>
        <v>0</v>
      </c>
      <c r="G61" s="187"/>
      <c r="H61" s="187"/>
      <c r="I61" s="187">
        <f>SUM(I10:I60)</f>
        <v>0</v>
      </c>
      <c r="J61" s="187"/>
      <c r="K61" s="187">
        <f>SUM(K10:K59)</f>
        <v>4916.8999999999996</v>
      </c>
      <c r="L61" s="190"/>
      <c r="M61" s="190"/>
      <c r="N61" s="187"/>
      <c r="O61" s="187"/>
      <c r="P61" s="187"/>
      <c r="Q61" s="187"/>
      <c r="R61" s="187">
        <f t="shared" ref="R61:AU61" si="88">SUM(R10:R59)</f>
        <v>0</v>
      </c>
      <c r="S61" s="52">
        <f t="shared" si="88"/>
        <v>261.65079844698732</v>
      </c>
      <c r="T61" s="52">
        <f t="shared" si="88"/>
        <v>90</v>
      </c>
      <c r="U61" s="52">
        <f t="shared" si="88"/>
        <v>1376.7695672884838</v>
      </c>
      <c r="V61" s="52">
        <f t="shared" si="88"/>
        <v>0</v>
      </c>
      <c r="W61" s="52">
        <f t="shared" si="88"/>
        <v>1468.4427145024088</v>
      </c>
      <c r="X61" s="52">
        <f t="shared" si="88"/>
        <v>0</v>
      </c>
      <c r="Y61" s="52">
        <f t="shared" si="88"/>
        <v>1719.9438355741167</v>
      </c>
      <c r="Z61" s="52">
        <f t="shared" si="88"/>
        <v>0</v>
      </c>
      <c r="AA61" s="52">
        <f t="shared" si="88"/>
        <v>91.200000000000017</v>
      </c>
      <c r="AB61" s="52">
        <f t="shared" si="88"/>
        <v>36.200000000000003</v>
      </c>
      <c r="AC61" s="52">
        <f t="shared" si="88"/>
        <v>276.7</v>
      </c>
      <c r="AD61" s="52">
        <f t="shared" si="88"/>
        <v>0</v>
      </c>
      <c r="AE61" s="52">
        <f t="shared" si="88"/>
        <v>-328.09999999999997</v>
      </c>
      <c r="AF61" s="52">
        <f t="shared" si="88"/>
        <v>0</v>
      </c>
      <c r="AG61" s="52">
        <f t="shared" si="88"/>
        <v>-76</v>
      </c>
      <c r="AH61" s="52">
        <f t="shared" si="88"/>
        <v>0</v>
      </c>
      <c r="AI61" s="52">
        <f t="shared" si="88"/>
        <v>175.60000000000002</v>
      </c>
      <c r="AJ61" s="52">
        <f t="shared" si="88"/>
        <v>0</v>
      </c>
      <c r="AK61" s="52">
        <f t="shared" si="88"/>
        <v>-226.7</v>
      </c>
      <c r="AL61" s="52">
        <f t="shared" si="88"/>
        <v>0</v>
      </c>
      <c r="AM61" s="52">
        <f t="shared" si="88"/>
        <v>-199.4</v>
      </c>
      <c r="AN61" s="52">
        <f t="shared" si="88"/>
        <v>0</v>
      </c>
      <c r="AO61" s="52">
        <f t="shared" si="88"/>
        <v>250.49999999999997</v>
      </c>
      <c r="AP61" s="52">
        <f t="shared" si="88"/>
        <v>0</v>
      </c>
      <c r="AQ61" s="52">
        <f t="shared" si="88"/>
        <v>0</v>
      </c>
      <c r="AR61" s="85">
        <f t="shared" si="88"/>
        <v>0</v>
      </c>
      <c r="AS61" s="85">
        <f t="shared" si="88"/>
        <v>0</v>
      </c>
      <c r="AT61" s="85">
        <f t="shared" si="88"/>
        <v>0</v>
      </c>
      <c r="AU61" s="85">
        <f t="shared" si="88"/>
        <v>0</v>
      </c>
      <c r="AV61" s="85">
        <f>AT59+AV59</f>
        <v>-13.100000000093132</v>
      </c>
      <c r="AW61" s="85">
        <f>AU59+AW59</f>
        <v>33.599999999976717</v>
      </c>
      <c r="AX61" s="85"/>
      <c r="AY61" s="85"/>
      <c r="AZ61" s="85"/>
      <c r="BA61" s="85"/>
      <c r="BB61" s="185"/>
      <c r="BC61" s="185"/>
      <c r="BD61" s="85">
        <f>SUM(BD10:BD59)</f>
        <v>0</v>
      </c>
      <c r="BE61" s="85">
        <f>SUM(BE10:BE59)</f>
        <v>0</v>
      </c>
      <c r="BF61" s="85">
        <f>SUM(BF10:BF59)</f>
        <v>-79372.880000010962</v>
      </c>
      <c r="BG61" s="85">
        <f>SUM(BG10:BG59)</f>
        <v>79372.880000010977</v>
      </c>
      <c r="BH61" s="52"/>
      <c r="BI61" s="52"/>
      <c r="BJ61" s="52"/>
      <c r="BK61" s="50"/>
      <c r="BL61" s="191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1"/>
      <c r="C62" s="179"/>
      <c r="D62" s="187"/>
      <c r="E62" s="187"/>
      <c r="F62" s="187"/>
      <c r="G62" s="187"/>
      <c r="H62" s="187"/>
      <c r="I62" s="187"/>
      <c r="J62" s="187">
        <f>SUM(J10:J59)</f>
        <v>0</v>
      </c>
      <c r="K62" s="187"/>
      <c r="L62" s="190"/>
      <c r="M62" s="190"/>
      <c r="N62" s="187"/>
      <c r="O62" s="187"/>
      <c r="P62" s="187"/>
      <c r="Q62" s="187"/>
      <c r="R62" s="187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146.80000000004657</v>
      </c>
      <c r="BA62" s="85">
        <f>MIN(BA6:BA9)</f>
        <v>0</v>
      </c>
      <c r="BB62" s="185"/>
      <c r="BC62" s="185"/>
      <c r="BD62" s="85"/>
      <c r="BE62" s="85"/>
      <c r="BF62" s="85"/>
      <c r="BG62" s="85">
        <f>BG61/2</f>
        <v>39686.440000005488</v>
      </c>
      <c r="BH62" s="52"/>
      <c r="BI62" s="52"/>
      <c r="BJ62" s="52"/>
      <c r="BK62" s="50"/>
      <c r="BL62" s="191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1"/>
      <c r="C63" s="179"/>
      <c r="D63" s="187"/>
      <c r="E63" s="187"/>
      <c r="F63" s="187"/>
      <c r="G63" s="187"/>
      <c r="H63" s="187"/>
      <c r="I63" s="187"/>
      <c r="J63" s="187"/>
      <c r="K63" s="187"/>
      <c r="L63" s="190"/>
      <c r="M63" s="190"/>
      <c r="N63" s="187"/>
      <c r="O63" s="187"/>
      <c r="P63" s="187"/>
      <c r="Q63" s="187"/>
      <c r="R63" s="187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-159.9000000001397</v>
      </c>
      <c r="AW63" s="85">
        <f>MIN(AW10:AW61)</f>
        <v>33.599999999976717</v>
      </c>
      <c r="AX63" s="85">
        <f>AX10</f>
        <v>146.80000000004657</v>
      </c>
      <c r="AY63" s="85">
        <f>AY10</f>
        <v>0</v>
      </c>
      <c r="AZ63" s="85">
        <f>MIN(AZ10:AZ61)</f>
        <v>0</v>
      </c>
      <c r="BA63" s="85">
        <f>MIN(BA10:BA61)</f>
        <v>0</v>
      </c>
      <c r="BB63" s="185"/>
      <c r="BC63" s="185"/>
      <c r="BD63" s="52"/>
      <c r="BE63" s="52"/>
      <c r="BF63" s="52"/>
      <c r="BG63" s="52"/>
      <c r="BH63" s="52"/>
      <c r="BI63" s="52"/>
      <c r="BJ63" s="52"/>
      <c r="BK63" s="50"/>
      <c r="BL63" s="191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1"/>
      <c r="C64" s="179"/>
      <c r="D64" s="187"/>
      <c r="E64" s="187"/>
      <c r="F64" s="187"/>
      <c r="G64" s="187"/>
      <c r="H64" s="187"/>
      <c r="I64" s="187"/>
      <c r="J64" s="187"/>
      <c r="K64" s="187"/>
      <c r="L64" s="190"/>
      <c r="M64" s="190"/>
      <c r="N64" s="187"/>
      <c r="O64" s="187"/>
      <c r="P64" s="187"/>
      <c r="Q64" s="187"/>
      <c r="R64" s="187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5"/>
      <c r="BC64" s="185"/>
      <c r="BD64" s="52"/>
      <c r="BE64" s="52"/>
      <c r="BF64" s="52"/>
      <c r="BG64" s="52"/>
      <c r="BH64" s="52"/>
      <c r="BI64" s="52"/>
      <c r="BJ64" s="52"/>
      <c r="BK64" s="50"/>
      <c r="BL64" s="191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1"/>
      <c r="C65" s="179"/>
      <c r="D65" s="187"/>
      <c r="E65" s="187"/>
      <c r="F65" s="187"/>
      <c r="G65" s="187"/>
      <c r="H65" s="187"/>
      <c r="I65" s="187"/>
      <c r="J65" s="187"/>
      <c r="K65" s="187"/>
      <c r="L65" s="190"/>
      <c r="M65" s="190"/>
      <c r="N65" s="187"/>
      <c r="O65" s="187"/>
      <c r="P65" s="187"/>
      <c r="Q65" s="187"/>
      <c r="R65" s="187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5"/>
      <c r="BC65" s="185"/>
      <c r="BD65" s="52"/>
      <c r="BE65" s="52"/>
      <c r="BF65" s="52"/>
      <c r="BG65" s="52"/>
      <c r="BH65" s="52"/>
      <c r="BI65" s="52"/>
      <c r="BJ65" s="52"/>
      <c r="BK65" s="50"/>
      <c r="BL65" s="191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1"/>
      <c r="C66" s="179"/>
      <c r="D66" s="187"/>
      <c r="E66" s="187"/>
      <c r="F66" s="187"/>
      <c r="G66" s="187"/>
      <c r="H66" s="187"/>
      <c r="I66" s="187"/>
      <c r="J66" s="187"/>
      <c r="K66" s="187"/>
      <c r="L66" s="190"/>
      <c r="M66" s="190"/>
      <c r="N66" s="187"/>
      <c r="O66" s="187"/>
      <c r="P66" s="187"/>
      <c r="Q66" s="187"/>
      <c r="R66" s="187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146.80000000004657</v>
      </c>
      <c r="AY66" s="85">
        <f>IF(AY63-AY62&gt;0,AY63-AY62,0)</f>
        <v>0</v>
      </c>
      <c r="AZ66" s="52"/>
      <c r="BA66" s="52"/>
      <c r="BB66" s="185"/>
      <c r="BC66" s="185"/>
      <c r="BD66" s="52"/>
      <c r="BE66" s="52"/>
      <c r="BF66" s="52"/>
      <c r="BG66" s="52"/>
      <c r="BH66" s="52"/>
      <c r="BI66" s="52"/>
      <c r="BJ66" s="52"/>
      <c r="BK66" s="50"/>
      <c r="BL66" s="191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1"/>
      <c r="C67" s="179"/>
      <c r="D67" s="187"/>
      <c r="E67" s="187"/>
      <c r="F67" s="187"/>
      <c r="G67" s="187"/>
      <c r="H67" s="187"/>
      <c r="I67" s="187"/>
      <c r="J67" s="187"/>
      <c r="K67" s="187"/>
      <c r="L67" s="190"/>
      <c r="M67" s="190"/>
      <c r="N67" s="187"/>
      <c r="O67" s="187"/>
      <c r="P67" s="187"/>
      <c r="Q67" s="187"/>
      <c r="R67" s="187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5"/>
      <c r="BC67" s="185"/>
      <c r="BD67" s="52"/>
      <c r="BE67" s="52"/>
      <c r="BF67" s="52"/>
      <c r="BG67" s="52"/>
      <c r="BH67" s="52"/>
      <c r="BI67" s="52"/>
      <c r="BJ67" s="52"/>
      <c r="BK67" s="50"/>
      <c r="BL67" s="191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1"/>
      <c r="C68" s="179"/>
      <c r="D68" s="187"/>
      <c r="E68" s="187"/>
      <c r="F68" s="187"/>
      <c r="G68" s="187"/>
      <c r="H68" s="187"/>
      <c r="I68" s="187"/>
      <c r="J68" s="187"/>
      <c r="K68" s="187"/>
      <c r="L68" s="190"/>
      <c r="M68" s="190"/>
      <c r="N68" s="187"/>
      <c r="O68" s="187"/>
      <c r="P68" s="187"/>
      <c r="Q68" s="187"/>
      <c r="R68" s="187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5"/>
      <c r="BC68" s="185"/>
      <c r="BD68" s="52"/>
      <c r="BE68" s="52"/>
      <c r="BF68" s="52"/>
      <c r="BG68" s="52"/>
      <c r="BH68" s="52"/>
      <c r="BI68" s="52"/>
      <c r="BJ68" s="52"/>
      <c r="BK68" s="50"/>
      <c r="BL68" s="191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1"/>
      <c r="C69" s="179"/>
      <c r="D69" s="187"/>
      <c r="E69" s="187"/>
      <c r="F69" s="187"/>
      <c r="G69" s="187"/>
      <c r="H69" s="187"/>
      <c r="I69" s="187"/>
      <c r="J69" s="187"/>
      <c r="K69" s="187"/>
      <c r="L69" s="190"/>
      <c r="M69" s="190"/>
      <c r="N69" s="187"/>
      <c r="O69" s="187"/>
      <c r="P69" s="187"/>
      <c r="Q69" s="187"/>
      <c r="R69" s="187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5"/>
      <c r="BC69" s="185"/>
      <c r="BD69" s="52"/>
      <c r="BE69" s="52"/>
      <c r="BF69" s="52"/>
      <c r="BG69" s="52"/>
      <c r="BH69" s="52"/>
      <c r="BI69" s="52"/>
      <c r="BJ69" s="52"/>
      <c r="BK69" s="50"/>
      <c r="BL69" s="191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1"/>
      <c r="C70" s="179"/>
      <c r="D70" s="187"/>
      <c r="E70" s="187"/>
      <c r="F70" s="187"/>
      <c r="G70" s="187"/>
      <c r="H70" s="187"/>
      <c r="I70" s="187"/>
      <c r="J70" s="187"/>
      <c r="K70" s="187"/>
      <c r="L70" s="190"/>
      <c r="M70" s="190"/>
      <c r="N70" s="187"/>
      <c r="O70" s="187"/>
      <c r="P70" s="187"/>
      <c r="Q70" s="187"/>
      <c r="R70" s="187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5"/>
      <c r="BC70" s="185"/>
      <c r="BD70" s="52"/>
      <c r="BE70" s="52"/>
      <c r="BF70" s="52"/>
      <c r="BG70" s="52"/>
      <c r="BH70" s="52"/>
      <c r="BI70" s="52"/>
      <c r="BJ70" s="52"/>
      <c r="BK70" s="50"/>
      <c r="BL70" s="191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1"/>
      <c r="C71" s="179"/>
      <c r="D71" s="187"/>
      <c r="E71" s="187"/>
      <c r="F71" s="187"/>
      <c r="G71" s="187"/>
      <c r="H71" s="187"/>
      <c r="I71" s="187"/>
      <c r="J71" s="187"/>
      <c r="K71" s="187"/>
      <c r="L71" s="190"/>
      <c r="M71" s="190"/>
      <c r="N71" s="187"/>
      <c r="O71" s="187"/>
      <c r="P71" s="187"/>
      <c r="Q71" s="187"/>
      <c r="R71" s="187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5"/>
      <c r="BC71" s="185"/>
      <c r="BD71" s="52"/>
      <c r="BE71" s="52"/>
      <c r="BF71" s="52"/>
      <c r="BG71" s="52"/>
      <c r="BH71" s="52"/>
      <c r="BI71" s="52"/>
      <c r="BJ71" s="52"/>
      <c r="BK71" s="50"/>
      <c r="BL71" s="191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1"/>
      <c r="C72" s="179"/>
      <c r="D72" s="187"/>
      <c r="E72" s="187"/>
      <c r="F72" s="187"/>
      <c r="G72" s="187"/>
      <c r="H72" s="187"/>
      <c r="I72" s="187"/>
      <c r="J72" s="187"/>
      <c r="K72" s="187"/>
      <c r="L72" s="190"/>
      <c r="M72" s="190"/>
      <c r="N72" s="187"/>
      <c r="O72" s="187"/>
      <c r="P72" s="187"/>
      <c r="Q72" s="187"/>
      <c r="R72" s="187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5"/>
      <c r="BC72" s="185"/>
      <c r="BD72" s="52"/>
      <c r="BE72" s="52"/>
      <c r="BF72" s="52"/>
      <c r="BG72" s="52"/>
      <c r="BH72" s="52"/>
      <c r="BI72" s="52"/>
      <c r="BJ72" s="52"/>
      <c r="BK72" s="50"/>
      <c r="BL72" s="191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1"/>
      <c r="B73" s="181"/>
      <c r="C73" s="179"/>
      <c r="D73" s="187"/>
      <c r="E73" s="187"/>
      <c r="F73" s="187"/>
      <c r="G73" s="187"/>
      <c r="H73" s="187"/>
      <c r="I73" s="187"/>
      <c r="J73" s="187"/>
      <c r="K73" s="187"/>
      <c r="L73" s="190"/>
      <c r="M73" s="190"/>
      <c r="N73" s="187"/>
      <c r="O73" s="187"/>
      <c r="P73" s="187"/>
      <c r="Q73" s="187"/>
      <c r="R73" s="187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85"/>
      <c r="BC73" s="185"/>
      <c r="BD73" s="52"/>
      <c r="BE73" s="52"/>
      <c r="BF73" s="52"/>
      <c r="BG73" s="52"/>
      <c r="BH73" s="52"/>
      <c r="BI73" s="52"/>
      <c r="BJ73" s="52"/>
      <c r="BK73" s="50"/>
      <c r="BL73" s="191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1"/>
      <c r="B74" s="181"/>
      <c r="C74" s="179"/>
      <c r="D74" s="187"/>
      <c r="E74" s="187"/>
      <c r="F74" s="187"/>
      <c r="G74" s="187"/>
      <c r="H74" s="187"/>
      <c r="I74" s="187"/>
      <c r="J74" s="187"/>
      <c r="K74" s="187"/>
      <c r="L74" s="190"/>
      <c r="M74" s="190"/>
      <c r="N74" s="187"/>
      <c r="O74" s="187"/>
      <c r="P74" s="187"/>
      <c r="Q74" s="187"/>
      <c r="R74" s="187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85"/>
      <c r="BC74" s="185"/>
      <c r="BD74" s="52"/>
      <c r="BE74" s="52"/>
      <c r="BF74" s="52"/>
      <c r="BG74" s="52"/>
      <c r="BH74" s="52"/>
      <c r="BI74" s="52"/>
      <c r="BJ74" s="52"/>
      <c r="BK74" s="50"/>
      <c r="BL74" s="191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1"/>
      <c r="B75" s="181"/>
      <c r="C75" s="179"/>
      <c r="D75" s="187"/>
      <c r="E75" s="187"/>
      <c r="F75" s="187"/>
      <c r="G75" s="187"/>
      <c r="H75" s="187"/>
      <c r="I75" s="187"/>
      <c r="J75" s="187"/>
      <c r="K75" s="187"/>
      <c r="L75" s="190"/>
      <c r="M75" s="190"/>
      <c r="N75" s="187"/>
      <c r="O75" s="187"/>
      <c r="P75" s="187"/>
      <c r="Q75" s="187"/>
      <c r="R75" s="187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85"/>
      <c r="BC75" s="185"/>
      <c r="BD75" s="52"/>
      <c r="BE75" s="52"/>
      <c r="BF75" s="52"/>
      <c r="BG75" s="52"/>
      <c r="BH75" s="52"/>
      <c r="BI75" s="52"/>
      <c r="BJ75" s="52"/>
      <c r="BK75" s="50"/>
      <c r="BL75" s="191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1"/>
      <c r="B76" s="181"/>
      <c r="C76" s="179"/>
      <c r="D76" s="179"/>
      <c r="E76" s="179"/>
      <c r="F76" s="179"/>
      <c r="G76" s="179"/>
      <c r="H76" s="179"/>
      <c r="I76" s="179"/>
      <c r="J76" s="179"/>
      <c r="K76" s="179"/>
      <c r="L76" s="183"/>
      <c r="M76" s="183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85"/>
      <c r="BC76" s="185"/>
      <c r="BD76" s="52"/>
      <c r="BE76" s="52"/>
      <c r="BF76" s="52"/>
      <c r="BG76" s="52"/>
      <c r="BH76" s="52"/>
      <c r="BI76" s="52"/>
      <c r="BJ76" s="52"/>
      <c r="BK76" s="50"/>
      <c r="BL76" s="191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1"/>
      <c r="B77" s="181"/>
      <c r="C77" s="179"/>
      <c r="D77" s="179"/>
      <c r="E77" s="179"/>
      <c r="F77" s="179"/>
      <c r="G77" s="179"/>
      <c r="H77" s="179"/>
      <c r="I77" s="179"/>
      <c r="J77" s="179"/>
      <c r="K77" s="179"/>
      <c r="L77" s="183"/>
      <c r="M77" s="183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85"/>
      <c r="BC77" s="185"/>
      <c r="BD77" s="52"/>
      <c r="BE77" s="52"/>
      <c r="BF77" s="52"/>
      <c r="BG77" s="52"/>
      <c r="BH77" s="52"/>
      <c r="BI77" s="52"/>
      <c r="BJ77" s="52"/>
      <c r="BK77" s="50"/>
      <c r="BL77" s="191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1"/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83"/>
      <c r="M78" s="183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85"/>
      <c r="BC78" s="185"/>
      <c r="BD78" s="52"/>
      <c r="BE78" s="52"/>
      <c r="BF78" s="52"/>
      <c r="BG78" s="52"/>
      <c r="BH78" s="52"/>
      <c r="BI78" s="52"/>
      <c r="BJ78" s="52"/>
      <c r="BK78" s="50"/>
      <c r="BL78" s="191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1"/>
      <c r="B79" s="181"/>
      <c r="C79" s="179"/>
      <c r="D79" s="179"/>
      <c r="E79" s="179"/>
      <c r="F79" s="179"/>
      <c r="G79" s="179"/>
      <c r="H79" s="179"/>
      <c r="I79" s="179"/>
      <c r="J79" s="179"/>
      <c r="K79" s="179"/>
      <c r="L79" s="183"/>
      <c r="M79" s="183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85"/>
      <c r="BC79" s="185"/>
      <c r="BD79" s="52"/>
      <c r="BE79" s="52"/>
      <c r="BF79" s="52"/>
      <c r="BG79" s="52"/>
      <c r="BH79" s="52"/>
      <c r="BI79" s="52"/>
      <c r="BJ79" s="52"/>
      <c r="BK79" s="50"/>
      <c r="BL79" s="191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1"/>
      <c r="B80" s="181"/>
      <c r="C80" s="179"/>
      <c r="D80" s="179"/>
      <c r="E80" s="179"/>
      <c r="F80" s="179"/>
      <c r="G80" s="179"/>
      <c r="H80" s="179"/>
      <c r="I80" s="179"/>
      <c r="J80" s="179"/>
      <c r="K80" s="179"/>
      <c r="L80" s="183"/>
      <c r="M80" s="183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85"/>
      <c r="BC80" s="185"/>
      <c r="BD80" s="52"/>
      <c r="BE80" s="52"/>
      <c r="BF80" s="52"/>
      <c r="BG80" s="52"/>
      <c r="BH80" s="52"/>
      <c r="BI80" s="52"/>
      <c r="BJ80" s="52"/>
      <c r="BK80" s="50"/>
      <c r="BL80" s="191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1"/>
      <c r="B81" s="181"/>
      <c r="C81" s="179"/>
      <c r="D81" s="179"/>
      <c r="E81" s="179"/>
      <c r="F81" s="179"/>
      <c r="G81" s="179"/>
      <c r="H81" s="179"/>
      <c r="I81" s="179"/>
      <c r="J81" s="179"/>
      <c r="K81" s="179"/>
      <c r="L81" s="183"/>
      <c r="M81" s="183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85"/>
      <c r="BC81" s="185"/>
      <c r="BD81" s="52"/>
      <c r="BE81" s="52"/>
      <c r="BF81" s="52"/>
      <c r="BG81" s="52"/>
      <c r="BH81" s="52"/>
      <c r="BI81" s="52"/>
      <c r="BJ81" s="52"/>
      <c r="BK81" s="50"/>
      <c r="BL81" s="191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1"/>
      <c r="B82" s="181"/>
      <c r="C82" s="179"/>
      <c r="D82" s="179"/>
      <c r="E82" s="179"/>
      <c r="F82" s="179"/>
      <c r="G82" s="179"/>
      <c r="H82" s="179"/>
      <c r="I82" s="179"/>
      <c r="J82" s="179"/>
      <c r="K82" s="179"/>
      <c r="L82" s="183"/>
      <c r="M82" s="183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85"/>
      <c r="BC82" s="185"/>
      <c r="BD82" s="52"/>
      <c r="BE82" s="52"/>
      <c r="BF82" s="52"/>
      <c r="BG82" s="52"/>
      <c r="BH82" s="52"/>
      <c r="BI82" s="52"/>
      <c r="BJ82" s="52"/>
      <c r="BK82" s="50"/>
      <c r="BL82" s="191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1"/>
      <c r="B83" s="181"/>
      <c r="C83" s="179"/>
      <c r="D83" s="179"/>
      <c r="E83" s="179"/>
      <c r="F83" s="179"/>
      <c r="G83" s="179"/>
      <c r="H83" s="179"/>
      <c r="I83" s="179"/>
      <c r="J83" s="179"/>
      <c r="K83" s="179"/>
      <c r="L83" s="183"/>
      <c r="M83" s="183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85"/>
      <c r="BC83" s="185"/>
      <c r="BD83" s="52"/>
      <c r="BE83" s="52"/>
      <c r="BF83" s="52"/>
      <c r="BG83" s="52"/>
      <c r="BH83" s="52"/>
      <c r="BI83" s="52"/>
      <c r="BJ83" s="52"/>
      <c r="BK83" s="50"/>
      <c r="BL83" s="191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1"/>
      <c r="B84" s="181"/>
      <c r="C84" s="179"/>
      <c r="D84" s="179"/>
      <c r="E84" s="179"/>
      <c r="F84" s="179"/>
      <c r="G84" s="179"/>
      <c r="H84" s="179"/>
      <c r="I84" s="179"/>
      <c r="J84" s="179"/>
      <c r="K84" s="179"/>
      <c r="L84" s="183"/>
      <c r="M84" s="183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85"/>
      <c r="BC84" s="185"/>
      <c r="BD84" s="52"/>
      <c r="BE84" s="52"/>
      <c r="BF84" s="52"/>
      <c r="BG84" s="52"/>
      <c r="BH84" s="52"/>
      <c r="BI84" s="52"/>
      <c r="BJ84" s="52"/>
      <c r="BK84" s="50"/>
      <c r="BL84" s="191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1"/>
      <c r="B85" s="181"/>
      <c r="C85" s="179"/>
      <c r="D85" s="179"/>
      <c r="E85" s="179"/>
      <c r="F85" s="179"/>
      <c r="G85" s="179"/>
      <c r="H85" s="179"/>
      <c r="I85" s="179"/>
      <c r="J85" s="179"/>
      <c r="K85" s="179"/>
      <c r="L85" s="183"/>
      <c r="M85" s="183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85"/>
      <c r="BC85" s="185"/>
      <c r="BD85" s="52"/>
      <c r="BE85" s="52"/>
      <c r="BF85" s="52"/>
      <c r="BG85" s="52"/>
      <c r="BH85" s="52"/>
      <c r="BI85" s="52"/>
      <c r="BJ85" s="52"/>
      <c r="BK85" s="50"/>
      <c r="BL85" s="191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1"/>
      <c r="B86" s="181"/>
      <c r="C86" s="179"/>
      <c r="D86" s="179"/>
      <c r="E86" s="179"/>
      <c r="F86" s="179"/>
      <c r="G86" s="179"/>
      <c r="H86" s="179"/>
      <c r="I86" s="179"/>
      <c r="J86" s="179"/>
      <c r="K86" s="179"/>
      <c r="L86" s="183"/>
      <c r="M86" s="183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85"/>
      <c r="BC86" s="185"/>
      <c r="BD86" s="52"/>
      <c r="BE86" s="52"/>
      <c r="BF86" s="52"/>
      <c r="BG86" s="52"/>
      <c r="BH86" s="52"/>
      <c r="BI86" s="52"/>
      <c r="BJ86" s="52"/>
      <c r="BK86" s="50"/>
      <c r="BL86" s="191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1"/>
      <c r="B87" s="181"/>
      <c r="C87" s="179"/>
      <c r="D87" s="179"/>
      <c r="E87" s="179"/>
      <c r="F87" s="179"/>
      <c r="G87" s="179"/>
      <c r="H87" s="179"/>
      <c r="I87" s="179"/>
      <c r="J87" s="179"/>
      <c r="K87" s="179"/>
      <c r="L87" s="183"/>
      <c r="M87" s="183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85"/>
      <c r="BC87" s="185"/>
      <c r="BD87" s="52"/>
      <c r="BE87" s="52"/>
      <c r="BF87" s="52"/>
      <c r="BG87" s="52"/>
      <c r="BH87" s="52"/>
      <c r="BI87" s="52"/>
      <c r="BJ87" s="52"/>
      <c r="BK87" s="50"/>
      <c r="BL87" s="191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1"/>
      <c r="B88" s="181"/>
      <c r="C88" s="179"/>
      <c r="D88" s="179"/>
      <c r="E88" s="179"/>
      <c r="F88" s="179"/>
      <c r="G88" s="179"/>
      <c r="H88" s="179"/>
      <c r="I88" s="179"/>
      <c r="J88" s="179"/>
      <c r="K88" s="179"/>
      <c r="L88" s="183"/>
      <c r="M88" s="183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85"/>
      <c r="BC88" s="185"/>
      <c r="BD88" s="52"/>
      <c r="BE88" s="52"/>
      <c r="BF88" s="52"/>
      <c r="BG88" s="52"/>
      <c r="BH88" s="52"/>
      <c r="BI88" s="52"/>
      <c r="BJ88" s="52"/>
      <c r="BK88" s="50"/>
      <c r="BL88" s="191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1"/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83"/>
      <c r="M89" s="183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85"/>
      <c r="BC89" s="185"/>
      <c r="BD89" s="52"/>
      <c r="BE89" s="52"/>
      <c r="BF89" s="52"/>
      <c r="BG89" s="52"/>
      <c r="BH89" s="52"/>
      <c r="BI89" s="52"/>
      <c r="BJ89" s="52"/>
      <c r="BK89" s="50"/>
      <c r="BL89" s="191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1"/>
      <c r="B90" s="181"/>
      <c r="C90" s="179"/>
      <c r="D90" s="179"/>
      <c r="E90" s="179"/>
      <c r="F90" s="179"/>
      <c r="G90" s="179"/>
      <c r="H90" s="179"/>
      <c r="I90" s="179"/>
      <c r="J90" s="179"/>
      <c r="K90" s="179"/>
      <c r="L90" s="183"/>
      <c r="M90" s="183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85"/>
      <c r="BC90" s="185"/>
      <c r="BD90" s="52"/>
      <c r="BE90" s="52"/>
      <c r="BF90" s="52"/>
      <c r="BG90" s="52"/>
      <c r="BH90" s="52"/>
      <c r="BI90" s="52"/>
      <c r="BJ90" s="52"/>
      <c r="BK90" s="50"/>
      <c r="BL90" s="191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1"/>
      <c r="B91" s="181"/>
      <c r="C91" s="179"/>
      <c r="D91" s="179"/>
      <c r="E91" s="179"/>
      <c r="F91" s="179"/>
      <c r="G91" s="179"/>
      <c r="H91" s="179"/>
      <c r="I91" s="179"/>
      <c r="J91" s="179"/>
      <c r="K91" s="179"/>
      <c r="L91" s="183"/>
      <c r="M91" s="183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85"/>
      <c r="BC91" s="185"/>
      <c r="BD91" s="52"/>
      <c r="BE91" s="52"/>
      <c r="BF91" s="52"/>
      <c r="BG91" s="52"/>
      <c r="BH91" s="52"/>
      <c r="BI91" s="52"/>
      <c r="BJ91" s="52"/>
      <c r="BK91" s="50"/>
      <c r="BL91" s="191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1"/>
      <c r="B92" s="181"/>
      <c r="C92" s="179"/>
      <c r="D92" s="179"/>
      <c r="E92" s="179"/>
      <c r="F92" s="179"/>
      <c r="G92" s="179"/>
      <c r="H92" s="179"/>
      <c r="I92" s="179"/>
      <c r="J92" s="179"/>
      <c r="K92" s="179"/>
      <c r="L92" s="183"/>
      <c r="M92" s="183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85"/>
      <c r="BC92" s="185"/>
      <c r="BD92" s="52"/>
      <c r="BE92" s="52"/>
      <c r="BF92" s="52"/>
      <c r="BG92" s="52"/>
      <c r="BH92" s="52"/>
      <c r="BI92" s="52"/>
      <c r="BJ92" s="52"/>
      <c r="BK92" s="50"/>
      <c r="BL92" s="191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1"/>
      <c r="B93" s="181"/>
      <c r="C93" s="179"/>
      <c r="D93" s="179"/>
      <c r="E93" s="179"/>
      <c r="F93" s="179"/>
      <c r="G93" s="179"/>
      <c r="H93" s="179"/>
      <c r="I93" s="179"/>
      <c r="J93" s="179"/>
      <c r="K93" s="179"/>
      <c r="L93" s="183"/>
      <c r="M93" s="183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85"/>
      <c r="BC93" s="185"/>
      <c r="BD93" s="52"/>
      <c r="BE93" s="52"/>
      <c r="BF93" s="52"/>
      <c r="BG93" s="52"/>
      <c r="BH93" s="52"/>
      <c r="BI93" s="52"/>
      <c r="BJ93" s="52"/>
      <c r="BK93" s="50"/>
      <c r="BL93" s="191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1"/>
      <c r="B94" s="181"/>
      <c r="C94" s="179"/>
      <c r="D94" s="179"/>
      <c r="E94" s="179"/>
      <c r="F94" s="179"/>
      <c r="G94" s="179"/>
      <c r="H94" s="179"/>
      <c r="I94" s="179"/>
      <c r="J94" s="179"/>
      <c r="K94" s="179"/>
      <c r="L94" s="183"/>
      <c r="M94" s="183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85"/>
      <c r="BC94" s="185"/>
      <c r="BD94" s="52"/>
      <c r="BE94" s="52"/>
      <c r="BF94" s="52"/>
      <c r="BG94" s="52"/>
      <c r="BH94" s="52"/>
      <c r="BI94" s="52"/>
      <c r="BJ94" s="52"/>
      <c r="BK94" s="50"/>
      <c r="BL94" s="191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1"/>
      <c r="B95" s="181"/>
      <c r="C95" s="179"/>
      <c r="D95" s="179"/>
      <c r="E95" s="179"/>
      <c r="F95" s="179"/>
      <c r="G95" s="179"/>
      <c r="H95" s="179"/>
      <c r="I95" s="179"/>
      <c r="J95" s="179"/>
      <c r="K95" s="179"/>
      <c r="L95" s="183"/>
      <c r="M95" s="183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85"/>
      <c r="BC95" s="185"/>
      <c r="BD95" s="52"/>
      <c r="BE95" s="52"/>
      <c r="BF95" s="52"/>
      <c r="BG95" s="52"/>
      <c r="BH95" s="52"/>
      <c r="BI95" s="52"/>
      <c r="BJ95" s="52"/>
      <c r="BK95" s="50"/>
      <c r="BL95" s="191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1"/>
      <c r="B96" s="181"/>
      <c r="C96" s="179"/>
      <c r="D96" s="179"/>
      <c r="E96" s="179"/>
      <c r="F96" s="179"/>
      <c r="G96" s="179"/>
      <c r="H96" s="179"/>
      <c r="I96" s="179"/>
      <c r="J96" s="179"/>
      <c r="K96" s="179"/>
      <c r="L96" s="183"/>
      <c r="M96" s="183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85"/>
      <c r="BC96" s="185"/>
      <c r="BD96" s="52"/>
      <c r="BE96" s="52"/>
      <c r="BF96" s="52"/>
      <c r="BG96" s="52"/>
      <c r="BH96" s="52"/>
      <c r="BI96" s="52"/>
      <c r="BJ96" s="52"/>
      <c r="BK96" s="50"/>
      <c r="BL96" s="191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1"/>
      <c r="B97" s="181"/>
      <c r="C97" s="179"/>
      <c r="D97" s="179"/>
      <c r="E97" s="179"/>
      <c r="F97" s="179"/>
      <c r="G97" s="179"/>
      <c r="H97" s="179"/>
      <c r="I97" s="179"/>
      <c r="J97" s="179"/>
      <c r="K97" s="179"/>
      <c r="L97" s="183"/>
      <c r="M97" s="183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85"/>
      <c r="BC97" s="185"/>
      <c r="BD97" s="52"/>
      <c r="BE97" s="52"/>
      <c r="BF97" s="52"/>
      <c r="BG97" s="52"/>
      <c r="BH97" s="52"/>
      <c r="BI97" s="52"/>
      <c r="BJ97" s="52"/>
      <c r="BK97" s="50"/>
      <c r="BL97" s="191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1"/>
      <c r="B98" s="181"/>
      <c r="C98" s="179"/>
      <c r="D98" s="179"/>
      <c r="E98" s="179"/>
      <c r="F98" s="179"/>
      <c r="G98" s="179"/>
      <c r="H98" s="179"/>
      <c r="I98" s="179"/>
      <c r="J98" s="179"/>
      <c r="K98" s="179"/>
      <c r="L98" s="183"/>
      <c r="M98" s="183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85"/>
      <c r="BC98" s="185"/>
      <c r="BD98" s="52"/>
      <c r="BE98" s="52"/>
      <c r="BF98" s="52"/>
      <c r="BG98" s="52"/>
      <c r="BH98" s="52"/>
      <c r="BI98" s="52"/>
      <c r="BJ98" s="52"/>
      <c r="BK98" s="50"/>
      <c r="BL98" s="191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1"/>
      <c r="B99" s="181"/>
      <c r="C99" s="179"/>
      <c r="D99" s="179"/>
      <c r="E99" s="179"/>
      <c r="F99" s="179"/>
      <c r="G99" s="179"/>
      <c r="H99" s="179"/>
      <c r="I99" s="179"/>
      <c r="J99" s="179"/>
      <c r="K99" s="179"/>
      <c r="L99" s="183"/>
      <c r="M99" s="183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85"/>
      <c r="BC99" s="185"/>
      <c r="BD99" s="52"/>
      <c r="BE99" s="52"/>
      <c r="BF99" s="52"/>
      <c r="BG99" s="52"/>
      <c r="BH99" s="52"/>
      <c r="BI99" s="52"/>
      <c r="BJ99" s="52"/>
      <c r="BK99" s="50"/>
      <c r="BL99" s="191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1"/>
      <c r="B100" s="181"/>
      <c r="C100" s="179"/>
      <c r="D100" s="179"/>
      <c r="E100" s="179"/>
      <c r="F100" s="179"/>
      <c r="G100" s="179"/>
      <c r="H100" s="179"/>
      <c r="I100" s="179"/>
      <c r="J100" s="179"/>
      <c r="K100" s="179"/>
      <c r="L100" s="183"/>
      <c r="M100" s="183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85"/>
      <c r="BC100" s="185"/>
      <c r="BD100" s="52"/>
      <c r="BE100" s="52"/>
      <c r="BF100" s="52"/>
      <c r="BG100" s="52"/>
      <c r="BH100" s="52"/>
      <c r="BI100" s="52"/>
      <c r="BJ100" s="52"/>
      <c r="BK100" s="50"/>
      <c r="BL100" s="191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1"/>
      <c r="B101" s="181"/>
      <c r="C101" s="179"/>
      <c r="D101" s="179"/>
      <c r="E101" s="179"/>
      <c r="F101" s="179"/>
      <c r="G101" s="179"/>
      <c r="H101" s="179"/>
      <c r="I101" s="179"/>
      <c r="J101" s="179"/>
      <c r="K101" s="179"/>
      <c r="L101" s="183"/>
      <c r="M101" s="183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85"/>
      <c r="BC101" s="185"/>
      <c r="BD101" s="52"/>
      <c r="BE101" s="52"/>
      <c r="BF101" s="52"/>
      <c r="BG101" s="52"/>
      <c r="BH101" s="52"/>
      <c r="BI101" s="52"/>
      <c r="BJ101" s="52"/>
      <c r="BK101" s="50"/>
      <c r="BL101" s="191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1"/>
      <c r="B102" s="181"/>
      <c r="C102" s="179"/>
      <c r="D102" s="179"/>
      <c r="E102" s="179"/>
      <c r="F102" s="179"/>
      <c r="G102" s="179"/>
      <c r="H102" s="179"/>
      <c r="I102" s="179"/>
      <c r="J102" s="179"/>
      <c r="K102" s="179"/>
      <c r="L102" s="183"/>
      <c r="M102" s="183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85"/>
      <c r="BC102" s="185"/>
      <c r="BD102" s="52"/>
      <c r="BE102" s="52"/>
      <c r="BF102" s="52"/>
      <c r="BG102" s="52"/>
      <c r="BH102" s="52"/>
      <c r="BI102" s="52"/>
      <c r="BJ102" s="52"/>
      <c r="BK102" s="50"/>
      <c r="BL102" s="191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0"/>
      <c r="M103" s="210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5"/>
      <c r="BC103" s="185"/>
      <c r="BD103" s="52"/>
      <c r="BE103" s="52"/>
      <c r="BF103" s="52"/>
      <c r="BG103" s="52"/>
      <c r="BH103" s="52"/>
      <c r="BI103" s="52"/>
      <c r="BJ103" s="52"/>
      <c r="BK103" s="50"/>
      <c r="BL103" s="191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0"/>
      <c r="M104" s="210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5"/>
      <c r="BC104" s="185"/>
      <c r="BD104" s="52"/>
      <c r="BE104" s="52"/>
      <c r="BF104" s="52"/>
      <c r="BG104" s="52"/>
      <c r="BH104" s="52"/>
      <c r="BI104" s="52"/>
      <c r="BJ104" s="52"/>
      <c r="BK104" s="50"/>
      <c r="BL104" s="191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0"/>
      <c r="M105" s="210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5"/>
      <c r="BC105" s="185"/>
      <c r="BD105" s="52"/>
      <c r="BE105" s="52"/>
      <c r="BF105" s="52"/>
      <c r="BG105" s="52"/>
      <c r="BH105" s="52"/>
      <c r="BI105" s="52"/>
      <c r="BJ105" s="52"/>
      <c r="BK105" s="50"/>
      <c r="BL105" s="191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0"/>
      <c r="M106" s="210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5"/>
      <c r="BC106" s="185"/>
      <c r="BD106" s="52"/>
      <c r="BE106" s="52"/>
      <c r="BF106" s="52"/>
      <c r="BG106" s="52"/>
      <c r="BH106" s="52"/>
      <c r="BI106" s="52"/>
      <c r="BJ106" s="52"/>
      <c r="BK106" s="50"/>
      <c r="BL106" s="191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0"/>
      <c r="M107" s="210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5"/>
      <c r="BC107" s="185"/>
      <c r="BD107" s="52"/>
      <c r="BE107" s="52"/>
      <c r="BF107" s="52"/>
      <c r="BG107" s="52"/>
      <c r="BH107" s="52"/>
      <c r="BI107" s="52"/>
      <c r="BJ107" s="52"/>
      <c r="BK107" s="50"/>
      <c r="BL107" s="191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0"/>
      <c r="M108" s="210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5"/>
      <c r="BC108" s="185"/>
      <c r="BD108" s="52"/>
      <c r="BE108" s="52"/>
      <c r="BF108" s="52"/>
      <c r="BG108" s="52"/>
      <c r="BH108" s="52"/>
      <c r="BI108" s="52"/>
      <c r="BJ108" s="52"/>
      <c r="BK108" s="50"/>
      <c r="BL108" s="191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0"/>
      <c r="M109" s="210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5"/>
      <c r="BC109" s="185"/>
      <c r="BD109" s="52"/>
      <c r="BE109" s="52"/>
      <c r="BF109" s="52"/>
      <c r="BG109" s="52"/>
      <c r="BH109" s="52"/>
      <c r="BI109" s="52"/>
      <c r="BJ109" s="52"/>
      <c r="BK109" s="50"/>
      <c r="BL109" s="191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0"/>
      <c r="M110" s="210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5"/>
      <c r="BC110" s="185"/>
      <c r="BD110" s="52"/>
      <c r="BE110" s="52"/>
      <c r="BF110" s="52"/>
      <c r="BG110" s="52"/>
      <c r="BH110" s="52"/>
      <c r="BI110" s="52"/>
      <c r="BJ110" s="52"/>
      <c r="BK110" s="50"/>
      <c r="BL110" s="191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0"/>
      <c r="M111" s="210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5"/>
      <c r="BC111" s="185"/>
      <c r="BD111" s="52"/>
      <c r="BE111" s="52"/>
      <c r="BF111" s="52"/>
      <c r="BG111" s="52"/>
      <c r="BH111" s="52"/>
      <c r="BI111" s="52"/>
      <c r="BJ111" s="52"/>
      <c r="BK111" s="50"/>
      <c r="BL111" s="191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0"/>
      <c r="M112" s="210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5"/>
      <c r="BC112" s="185"/>
      <c r="BD112" s="52"/>
      <c r="BE112" s="52"/>
      <c r="BF112" s="52"/>
      <c r="BG112" s="52"/>
      <c r="BH112" s="52"/>
      <c r="BI112" s="52"/>
      <c r="BJ112" s="52"/>
      <c r="BK112" s="50"/>
      <c r="BL112" s="191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0"/>
      <c r="M113" s="210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5"/>
      <c r="BC113" s="185"/>
      <c r="BD113" s="52"/>
      <c r="BE113" s="52"/>
      <c r="BF113" s="52"/>
      <c r="BG113" s="52"/>
      <c r="BH113" s="52"/>
      <c r="BI113" s="52"/>
      <c r="BJ113" s="52"/>
      <c r="BK113" s="50"/>
      <c r="BL113" s="191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0"/>
      <c r="M114" s="210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5"/>
      <c r="BC114" s="185"/>
      <c r="BD114" s="52"/>
      <c r="BE114" s="52"/>
      <c r="BF114" s="52"/>
      <c r="BG114" s="52"/>
      <c r="BH114" s="52"/>
      <c r="BI114" s="52"/>
      <c r="BJ114" s="52"/>
      <c r="BK114" s="50"/>
      <c r="BL114" s="191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0"/>
      <c r="M115" s="210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5"/>
      <c r="BC115" s="185"/>
      <c r="BD115" s="52"/>
      <c r="BE115" s="52"/>
      <c r="BF115" s="52"/>
      <c r="BG115" s="52"/>
      <c r="BH115" s="52"/>
      <c r="BI115" s="52"/>
      <c r="BJ115" s="52"/>
      <c r="BK115" s="50"/>
      <c r="BL115" s="191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0"/>
      <c r="M116" s="210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5"/>
      <c r="BC116" s="185"/>
      <c r="BD116" s="52"/>
      <c r="BE116" s="52"/>
      <c r="BF116" s="52"/>
      <c r="BG116" s="52"/>
      <c r="BH116" s="52"/>
      <c r="BI116" s="52"/>
      <c r="BJ116" s="52"/>
      <c r="BK116" s="50"/>
      <c r="BL116" s="191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0"/>
      <c r="M117" s="210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5"/>
      <c r="BC117" s="185"/>
      <c r="BD117" s="52"/>
      <c r="BE117" s="52"/>
      <c r="BF117" s="52"/>
      <c r="BG117" s="52"/>
      <c r="BH117" s="52"/>
      <c r="BI117" s="52"/>
      <c r="BJ117" s="52"/>
      <c r="BK117" s="50"/>
      <c r="BL117" s="191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0"/>
      <c r="M118" s="210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5"/>
      <c r="BC118" s="185"/>
      <c r="BD118" s="52"/>
      <c r="BE118" s="52"/>
      <c r="BF118" s="52"/>
      <c r="BG118" s="52"/>
      <c r="BH118" s="52"/>
      <c r="BI118" s="52"/>
      <c r="BJ118" s="52"/>
      <c r="BK118" s="50"/>
      <c r="BL118" s="191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0"/>
      <c r="M119" s="210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5"/>
      <c r="BC119" s="185"/>
      <c r="BD119" s="52"/>
      <c r="BE119" s="52"/>
      <c r="BF119" s="52"/>
      <c r="BG119" s="52"/>
      <c r="BH119" s="52"/>
      <c r="BI119" s="52"/>
      <c r="BJ119" s="52"/>
      <c r="BK119" s="50"/>
      <c r="BL119" s="191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0"/>
      <c r="M120" s="210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5"/>
      <c r="BC120" s="185"/>
      <c r="BD120" s="52"/>
      <c r="BE120" s="52"/>
      <c r="BF120" s="52"/>
      <c r="BG120" s="52"/>
      <c r="BH120" s="52"/>
      <c r="BI120" s="52"/>
      <c r="BJ120" s="52"/>
      <c r="BK120" s="50"/>
      <c r="BL120" s="191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0"/>
      <c r="M121" s="210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5"/>
      <c r="BC121" s="185"/>
      <c r="BD121" s="52"/>
      <c r="BE121" s="52"/>
      <c r="BF121" s="52"/>
      <c r="BG121" s="52"/>
      <c r="BH121" s="52"/>
      <c r="BI121" s="52"/>
      <c r="BJ121" s="52"/>
      <c r="BK121" s="50"/>
      <c r="BL121" s="191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0"/>
      <c r="M122" s="210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5"/>
      <c r="BC122" s="185"/>
      <c r="BD122" s="52"/>
      <c r="BE122" s="52"/>
      <c r="BF122" s="52"/>
      <c r="BG122" s="52"/>
      <c r="BH122" s="52"/>
      <c r="BI122" s="52"/>
      <c r="BJ122" s="52"/>
      <c r="BK122" s="50"/>
      <c r="BL122" s="191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0"/>
      <c r="M123" s="210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5"/>
      <c r="BC123" s="185"/>
      <c r="BD123" s="52"/>
      <c r="BE123" s="52"/>
      <c r="BF123" s="52"/>
      <c r="BG123" s="52"/>
      <c r="BH123" s="52"/>
      <c r="BI123" s="52"/>
      <c r="BJ123" s="52"/>
      <c r="BK123" s="50"/>
      <c r="BL123" s="191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0"/>
      <c r="M124" s="210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5"/>
      <c r="BC124" s="185"/>
      <c r="BD124" s="52"/>
      <c r="BE124" s="52"/>
      <c r="BF124" s="52"/>
      <c r="BG124" s="52"/>
      <c r="BH124" s="52"/>
      <c r="BI124" s="52"/>
      <c r="BJ124" s="52"/>
      <c r="BK124" s="50"/>
      <c r="BL124" s="191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0"/>
      <c r="M125" s="210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5"/>
      <c r="BC125" s="185"/>
      <c r="BD125" s="52"/>
      <c r="BE125" s="52"/>
      <c r="BF125" s="52"/>
      <c r="BG125" s="52"/>
      <c r="BH125" s="52"/>
      <c r="BI125" s="52"/>
      <c r="BJ125" s="52"/>
      <c r="BK125" s="50"/>
      <c r="BL125" s="191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0"/>
      <c r="M126" s="210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5"/>
      <c r="BC126" s="185"/>
      <c r="BD126" s="52"/>
      <c r="BE126" s="52"/>
      <c r="BF126" s="52"/>
      <c r="BG126" s="52"/>
      <c r="BH126" s="52"/>
      <c r="BI126" s="52"/>
      <c r="BJ126" s="52"/>
      <c r="BK126" s="50"/>
      <c r="BL126" s="191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0"/>
      <c r="M127" s="210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5"/>
      <c r="BC127" s="185"/>
      <c r="BD127" s="52"/>
      <c r="BE127" s="52"/>
      <c r="BF127" s="52"/>
      <c r="BG127" s="52"/>
      <c r="BH127" s="52"/>
      <c r="BI127" s="52"/>
      <c r="BJ127" s="52"/>
      <c r="BK127" s="50"/>
      <c r="BL127" s="191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0"/>
      <c r="M128" s="210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5"/>
      <c r="BC128" s="185"/>
      <c r="BD128" s="52"/>
      <c r="BE128" s="52"/>
      <c r="BF128" s="52"/>
      <c r="BG128" s="52"/>
      <c r="BH128" s="52"/>
      <c r="BI128" s="52"/>
      <c r="BJ128" s="52"/>
      <c r="BK128" s="50"/>
      <c r="BL128" s="191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0"/>
      <c r="M129" s="210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5"/>
      <c r="BC129" s="185"/>
      <c r="BD129" s="52"/>
      <c r="BE129" s="52"/>
      <c r="BF129" s="52"/>
      <c r="BG129" s="52"/>
      <c r="BH129" s="52"/>
      <c r="BI129" s="52"/>
      <c r="BJ129" s="52"/>
      <c r="BK129" s="50"/>
      <c r="BL129" s="191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0"/>
      <c r="M130" s="210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5"/>
      <c r="BC130" s="185"/>
      <c r="BD130" s="52"/>
      <c r="BE130" s="52"/>
      <c r="BF130" s="52"/>
      <c r="BG130" s="52"/>
      <c r="BH130" s="52"/>
      <c r="BI130" s="52"/>
      <c r="BJ130" s="52"/>
      <c r="BK130" s="50"/>
      <c r="BL130" s="191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0"/>
      <c r="M131" s="210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5"/>
      <c r="BC131" s="185"/>
      <c r="BD131" s="52"/>
      <c r="BE131" s="52"/>
      <c r="BF131" s="52"/>
      <c r="BG131" s="52"/>
      <c r="BH131" s="52"/>
      <c r="BI131" s="52"/>
      <c r="BJ131" s="52"/>
      <c r="BK131" s="50"/>
      <c r="BL131" s="191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0"/>
      <c r="M132" s="210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5"/>
      <c r="BC132" s="185"/>
      <c r="BD132" s="52"/>
      <c r="BE132" s="52"/>
      <c r="BF132" s="52"/>
      <c r="BG132" s="52"/>
      <c r="BH132" s="52"/>
      <c r="BI132" s="52"/>
      <c r="BJ132" s="52"/>
      <c r="BK132" s="50"/>
      <c r="BL132" s="191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0"/>
      <c r="M133" s="210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5"/>
      <c r="BC133" s="185"/>
      <c r="BD133" s="52"/>
      <c r="BE133" s="52"/>
      <c r="BF133" s="52"/>
      <c r="BG133" s="52"/>
      <c r="BH133" s="52"/>
      <c r="BI133" s="52"/>
      <c r="BJ133" s="52"/>
      <c r="BK133" s="50"/>
      <c r="BL133" s="191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0"/>
      <c r="M134" s="210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5"/>
      <c r="BC134" s="185"/>
      <c r="BD134" s="52"/>
      <c r="BE134" s="52"/>
      <c r="BF134" s="52"/>
      <c r="BG134" s="52"/>
      <c r="BH134" s="52"/>
      <c r="BI134" s="52"/>
      <c r="BJ134" s="52"/>
      <c r="BK134" s="50"/>
      <c r="BL134" s="191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0"/>
      <c r="M135" s="210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5"/>
      <c r="BC135" s="185"/>
      <c r="BD135" s="52"/>
      <c r="BE135" s="52"/>
      <c r="BF135" s="52"/>
      <c r="BG135" s="52"/>
      <c r="BH135" s="52"/>
      <c r="BI135" s="52"/>
      <c r="BJ135" s="52"/>
      <c r="BK135" s="50"/>
      <c r="BL135" s="191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0"/>
      <c r="M136" s="210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5"/>
      <c r="BC136" s="185"/>
      <c r="BD136" s="52"/>
      <c r="BE136" s="52"/>
      <c r="BF136" s="52"/>
      <c r="BG136" s="52"/>
      <c r="BH136" s="52"/>
      <c r="BI136" s="52"/>
      <c r="BJ136" s="52"/>
      <c r="BK136" s="50"/>
      <c r="BL136" s="191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0"/>
      <c r="M137" s="210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5"/>
      <c r="BC137" s="185"/>
      <c r="BD137" s="52"/>
      <c r="BE137" s="52"/>
      <c r="BF137" s="52"/>
      <c r="BG137" s="52"/>
      <c r="BH137" s="52"/>
      <c r="BI137" s="52"/>
      <c r="BJ137" s="52"/>
      <c r="BK137" s="50"/>
      <c r="BL137" s="191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0"/>
      <c r="M138" s="210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5"/>
      <c r="BC138" s="185"/>
      <c r="BD138" s="52"/>
      <c r="BE138" s="52"/>
      <c r="BF138" s="52"/>
      <c r="BG138" s="52"/>
      <c r="BH138" s="52"/>
      <c r="BI138" s="52"/>
      <c r="BJ138" s="52"/>
      <c r="BK138" s="50"/>
      <c r="BL138" s="191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0"/>
      <c r="M139" s="210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5"/>
      <c r="BC139" s="185"/>
      <c r="BD139" s="52"/>
      <c r="BE139" s="52"/>
      <c r="BF139" s="52"/>
      <c r="BG139" s="52"/>
      <c r="BH139" s="52"/>
      <c r="BI139" s="52"/>
      <c r="BJ139" s="52"/>
      <c r="BK139" s="50"/>
      <c r="BL139" s="191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0"/>
      <c r="M140" s="210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5"/>
      <c r="BC140" s="185"/>
      <c r="BD140" s="52"/>
      <c r="BE140" s="52"/>
      <c r="BF140" s="52"/>
      <c r="BG140" s="52"/>
      <c r="BH140" s="52"/>
      <c r="BI140" s="52"/>
      <c r="BJ140" s="52"/>
      <c r="BK140" s="50"/>
      <c r="BL140" s="191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0"/>
      <c r="M141" s="210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5"/>
      <c r="BC141" s="185"/>
      <c r="BD141" s="52"/>
      <c r="BE141" s="52"/>
      <c r="BF141" s="52"/>
      <c r="BG141" s="52"/>
      <c r="BH141" s="52"/>
      <c r="BI141" s="52"/>
      <c r="BJ141" s="52"/>
      <c r="BK141" s="50"/>
      <c r="BL141" s="191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0"/>
      <c r="M142" s="210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5"/>
      <c r="BC142" s="185"/>
      <c r="BD142" s="52"/>
      <c r="BE142" s="52"/>
      <c r="BF142" s="52"/>
      <c r="BG142" s="52"/>
      <c r="BH142" s="52"/>
      <c r="BI142" s="52"/>
      <c r="BJ142" s="52"/>
      <c r="BK142" s="50"/>
      <c r="BL142" s="191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0"/>
      <c r="M143" s="210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5"/>
      <c r="BC143" s="185"/>
      <c r="BD143" s="52"/>
      <c r="BE143" s="52"/>
      <c r="BF143" s="52"/>
      <c r="BG143" s="52"/>
      <c r="BH143" s="52"/>
      <c r="BI143" s="52"/>
      <c r="BJ143" s="52"/>
      <c r="BK143" s="50"/>
      <c r="BL143" s="191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0"/>
      <c r="M144" s="210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5"/>
      <c r="BC144" s="185"/>
      <c r="BD144" s="52"/>
      <c r="BE144" s="52"/>
      <c r="BF144" s="52"/>
      <c r="BG144" s="52"/>
      <c r="BH144" s="52"/>
      <c r="BI144" s="52"/>
      <c r="BJ144" s="52"/>
      <c r="BK144" s="50"/>
      <c r="BL144" s="191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0"/>
      <c r="M145" s="210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5"/>
      <c r="BC145" s="185"/>
      <c r="BD145" s="52"/>
      <c r="BE145" s="52"/>
      <c r="BF145" s="52"/>
      <c r="BG145" s="52"/>
      <c r="BH145" s="52"/>
      <c r="BI145" s="52"/>
      <c r="BJ145" s="52"/>
      <c r="BK145" s="50"/>
      <c r="BL145" s="191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0"/>
      <c r="M146" s="210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5"/>
      <c r="BC146" s="185"/>
      <c r="BD146" s="52"/>
      <c r="BE146" s="52"/>
      <c r="BF146" s="52"/>
      <c r="BG146" s="52"/>
      <c r="BH146" s="52"/>
      <c r="BI146" s="52"/>
      <c r="BJ146" s="52"/>
      <c r="BK146" s="50"/>
      <c r="BL146" s="191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0"/>
      <c r="M147" s="210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5"/>
      <c r="BC147" s="185"/>
      <c r="BD147" s="52"/>
      <c r="BE147" s="52"/>
      <c r="BF147" s="52"/>
      <c r="BG147" s="52"/>
      <c r="BH147" s="52"/>
      <c r="BI147" s="52"/>
      <c r="BJ147" s="52"/>
      <c r="BK147" s="50"/>
      <c r="BL147" s="191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0"/>
      <c r="M148" s="210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5"/>
      <c r="BC148" s="185"/>
      <c r="BD148" s="52"/>
      <c r="BE148" s="52"/>
      <c r="BF148" s="52"/>
      <c r="BG148" s="52"/>
      <c r="BH148" s="52"/>
      <c r="BI148" s="52"/>
      <c r="BJ148" s="52"/>
      <c r="BK148" s="50"/>
      <c r="BL148" s="191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0"/>
      <c r="M149" s="210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5"/>
      <c r="BC149" s="185"/>
      <c r="BD149" s="52"/>
      <c r="BE149" s="52"/>
      <c r="BF149" s="52"/>
      <c r="BG149" s="52"/>
      <c r="BH149" s="52"/>
      <c r="BI149" s="52"/>
      <c r="BJ149" s="52"/>
      <c r="BK149" s="50"/>
      <c r="BL149" s="191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0"/>
      <c r="M150" s="210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5"/>
      <c r="BC150" s="185"/>
      <c r="BD150" s="52"/>
      <c r="BE150" s="52"/>
      <c r="BF150" s="52"/>
      <c r="BG150" s="52"/>
      <c r="BH150" s="52"/>
      <c r="BI150" s="52"/>
      <c r="BJ150" s="52"/>
      <c r="BK150" s="50"/>
      <c r="BL150" s="191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0"/>
      <c r="M151" s="210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5"/>
      <c r="BC151" s="185"/>
      <c r="BD151" s="52"/>
      <c r="BE151" s="52"/>
      <c r="BF151" s="52"/>
      <c r="BG151" s="52"/>
      <c r="BH151" s="52"/>
      <c r="BI151" s="52"/>
      <c r="BJ151" s="52"/>
      <c r="BK151" s="50"/>
      <c r="BL151" s="191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0"/>
      <c r="M152" s="210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5"/>
      <c r="BC152" s="185"/>
      <c r="BD152" s="52"/>
      <c r="BE152" s="52"/>
      <c r="BF152" s="52"/>
      <c r="BG152" s="52"/>
      <c r="BH152" s="52"/>
      <c r="BI152" s="52"/>
      <c r="BJ152" s="52"/>
      <c r="BK152" s="50"/>
      <c r="BL152" s="191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0"/>
      <c r="M153" s="210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5"/>
      <c r="BC153" s="185"/>
      <c r="BD153" s="52"/>
      <c r="BE153" s="52"/>
      <c r="BF153" s="52"/>
      <c r="BG153" s="52"/>
      <c r="BH153" s="52"/>
      <c r="BI153" s="52"/>
      <c r="BJ153" s="52"/>
      <c r="BK153" s="50"/>
      <c r="BL153" s="191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0"/>
      <c r="M154" s="210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5"/>
      <c r="BC154" s="185"/>
      <c r="BD154" s="52"/>
      <c r="BE154" s="52"/>
      <c r="BF154" s="52"/>
      <c r="BG154" s="52"/>
      <c r="BH154" s="52"/>
      <c r="BI154" s="52"/>
      <c r="BJ154" s="52"/>
      <c r="BK154" s="50"/>
      <c r="BL154" s="191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0"/>
      <c r="M155" s="210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5"/>
      <c r="BC155" s="185"/>
      <c r="BD155" s="52"/>
      <c r="BE155" s="52"/>
      <c r="BF155" s="52"/>
      <c r="BG155" s="52"/>
      <c r="BH155" s="52"/>
      <c r="BI155" s="52"/>
      <c r="BJ155" s="52"/>
      <c r="BK155" s="50"/>
      <c r="BL155" s="191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0"/>
      <c r="M156" s="210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5"/>
      <c r="BC156" s="185"/>
      <c r="BD156" s="15"/>
      <c r="BE156" s="15"/>
      <c r="BF156" s="15"/>
      <c r="BG156" s="15"/>
      <c r="BH156" s="15"/>
      <c r="BI156" s="15"/>
      <c r="BJ156" s="15"/>
      <c r="BK156" s="37"/>
      <c r="BL156" s="191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0"/>
      <c r="M157" s="210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5"/>
      <c r="BC157" s="185"/>
      <c r="BD157" s="15"/>
      <c r="BE157" s="15"/>
      <c r="BF157" s="15"/>
      <c r="BG157" s="15"/>
      <c r="BH157" s="15"/>
      <c r="BI157" s="15"/>
      <c r="BJ157" s="15"/>
      <c r="BK157" s="37"/>
      <c r="BL157" s="191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0"/>
      <c r="M158" s="210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5"/>
      <c r="BC158" s="185"/>
      <c r="BD158" s="15"/>
      <c r="BE158" s="15"/>
      <c r="BF158" s="15"/>
      <c r="BG158" s="15"/>
      <c r="BH158" s="15"/>
      <c r="BI158" s="15"/>
      <c r="BJ158" s="15"/>
      <c r="BK158" s="37"/>
      <c r="BL158" s="191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0"/>
      <c r="M159" s="210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5"/>
      <c r="BC159" s="185"/>
      <c r="BD159" s="15"/>
      <c r="BE159" s="15"/>
      <c r="BF159" s="15"/>
      <c r="BG159" s="15"/>
      <c r="BH159" s="15"/>
      <c r="BI159" s="15"/>
      <c r="BJ159" s="15"/>
      <c r="BK159" s="37"/>
      <c r="BL159" s="191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0"/>
      <c r="M160" s="210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5"/>
      <c r="BC160" s="185"/>
      <c r="BD160" s="15"/>
      <c r="BE160" s="15"/>
      <c r="BF160" s="15"/>
      <c r="BG160" s="15"/>
      <c r="BH160" s="15"/>
      <c r="BI160" s="15"/>
      <c r="BJ160" s="15"/>
      <c r="BK160" s="37"/>
      <c r="BL160" s="191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0"/>
      <c r="M161" s="210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5"/>
      <c r="BC161" s="185"/>
      <c r="BD161" s="15"/>
      <c r="BE161" s="15"/>
      <c r="BF161" s="15"/>
      <c r="BG161" s="15"/>
      <c r="BH161" s="15"/>
      <c r="BI161" s="15"/>
      <c r="BJ161" s="15"/>
      <c r="BK161" s="37"/>
      <c r="BL161" s="191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0"/>
      <c r="M162" s="210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5"/>
      <c r="BC162" s="185"/>
      <c r="BD162" s="15"/>
      <c r="BE162" s="15"/>
      <c r="BF162" s="15"/>
      <c r="BG162" s="15"/>
      <c r="BH162" s="15"/>
      <c r="BI162" s="15"/>
      <c r="BJ162" s="15"/>
      <c r="BK162" s="37"/>
      <c r="BL162" s="191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0"/>
      <c r="M163" s="210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5"/>
      <c r="BC163" s="185"/>
      <c r="BD163" s="15"/>
      <c r="BE163" s="15"/>
      <c r="BF163" s="15"/>
      <c r="BG163" s="15"/>
      <c r="BH163" s="15"/>
      <c r="BI163" s="15"/>
      <c r="BJ163" s="15"/>
      <c r="BK163" s="37"/>
      <c r="BL163" s="191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0"/>
      <c r="M164" s="210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5"/>
      <c r="BC164" s="185"/>
      <c r="BD164" s="15"/>
      <c r="BE164" s="15"/>
      <c r="BF164" s="15"/>
      <c r="BG164" s="15"/>
      <c r="BH164" s="15"/>
      <c r="BI164" s="15"/>
      <c r="BJ164" s="15"/>
      <c r="BK164" s="37"/>
      <c r="BL164" s="191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0"/>
      <c r="M165" s="210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5"/>
      <c r="BC165" s="185"/>
      <c r="BD165" s="15"/>
      <c r="BE165" s="15"/>
      <c r="BF165" s="15"/>
      <c r="BG165" s="15"/>
      <c r="BH165" s="15"/>
      <c r="BI165" s="15"/>
      <c r="BJ165" s="15"/>
      <c r="BK165" s="37"/>
      <c r="BL165" s="191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0"/>
      <c r="M166" s="210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5"/>
      <c r="BC166" s="185"/>
      <c r="BD166" s="15"/>
      <c r="BE166" s="15"/>
      <c r="BF166" s="15"/>
      <c r="BG166" s="15"/>
      <c r="BH166" s="15"/>
      <c r="BI166" s="15"/>
      <c r="BJ166" s="15"/>
      <c r="BK166" s="37"/>
      <c r="BL166" s="191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0"/>
      <c r="M167" s="210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5"/>
      <c r="BC167" s="185"/>
      <c r="BD167" s="15"/>
      <c r="BE167" s="15"/>
      <c r="BF167" s="15"/>
      <c r="BG167" s="15"/>
      <c r="BH167" s="15"/>
      <c r="BI167" s="15"/>
      <c r="BJ167" s="15"/>
      <c r="BK167" s="37"/>
      <c r="BL167" s="191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0"/>
      <c r="M168" s="210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5"/>
      <c r="BC168" s="185"/>
      <c r="BD168" s="15"/>
      <c r="BE168" s="15"/>
      <c r="BF168" s="15"/>
      <c r="BG168" s="15"/>
      <c r="BH168" s="15"/>
      <c r="BI168" s="15"/>
      <c r="BJ168" s="15"/>
      <c r="BK168" s="37"/>
      <c r="BL168" s="191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0"/>
      <c r="M169" s="210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5"/>
      <c r="BC169" s="185"/>
      <c r="BD169" s="15"/>
      <c r="BE169" s="15"/>
      <c r="BF169" s="15"/>
      <c r="BG169" s="15"/>
      <c r="BH169" s="15"/>
      <c r="BI169" s="15"/>
      <c r="BJ169" s="15"/>
      <c r="BK169" s="37"/>
      <c r="BL169" s="191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0"/>
      <c r="M170" s="210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5"/>
      <c r="BC170" s="185"/>
      <c r="BD170" s="15"/>
      <c r="BE170" s="15"/>
      <c r="BF170" s="15"/>
      <c r="BG170" s="15"/>
      <c r="BH170" s="15"/>
      <c r="BI170" s="15"/>
      <c r="BJ170" s="15"/>
      <c r="BK170" s="37"/>
      <c r="BL170" s="191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0"/>
      <c r="M171" s="210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5"/>
      <c r="BC171" s="185"/>
      <c r="BD171" s="15"/>
      <c r="BE171" s="15"/>
      <c r="BF171" s="15"/>
      <c r="BG171" s="15"/>
      <c r="BH171" s="15"/>
      <c r="BI171" s="15"/>
      <c r="BJ171" s="15"/>
      <c r="BK171" s="37"/>
      <c r="BL171" s="191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0"/>
      <c r="M172" s="210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5"/>
      <c r="BC172" s="185"/>
      <c r="BD172" s="15"/>
      <c r="BE172" s="15"/>
      <c r="BF172" s="15"/>
      <c r="BG172" s="15"/>
      <c r="BH172" s="15"/>
      <c r="BI172" s="15"/>
      <c r="BJ172" s="15"/>
      <c r="BK172" s="37"/>
      <c r="BL172" s="191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0"/>
      <c r="M173" s="210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5"/>
      <c r="BC173" s="185"/>
      <c r="BD173" s="15"/>
      <c r="BE173" s="15"/>
      <c r="BF173" s="15"/>
      <c r="BG173" s="15"/>
      <c r="BH173" s="15"/>
      <c r="BI173" s="15"/>
      <c r="BJ173" s="15"/>
      <c r="BK173" s="37"/>
      <c r="BL173" s="191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0"/>
      <c r="M174" s="210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5"/>
      <c r="BC174" s="185"/>
      <c r="BD174" s="15"/>
      <c r="BE174" s="15"/>
      <c r="BF174" s="15"/>
      <c r="BG174" s="15"/>
      <c r="BH174" s="15"/>
      <c r="BI174" s="15"/>
      <c r="BJ174" s="15"/>
      <c r="BK174" s="37"/>
      <c r="BL174" s="191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0"/>
      <c r="M175" s="210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5"/>
      <c r="BC175" s="185"/>
      <c r="BD175" s="15"/>
      <c r="BE175" s="15"/>
      <c r="BF175" s="15"/>
      <c r="BG175" s="15"/>
      <c r="BH175" s="15"/>
      <c r="BI175" s="15"/>
      <c r="BJ175" s="15"/>
      <c r="BK175" s="37"/>
      <c r="BL175" s="191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0"/>
      <c r="M176" s="210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5"/>
      <c r="BC176" s="185"/>
      <c r="BD176" s="15"/>
      <c r="BE176" s="15"/>
      <c r="BF176" s="15"/>
      <c r="BG176" s="15"/>
      <c r="BH176" s="15"/>
      <c r="BI176" s="15"/>
      <c r="BJ176" s="15"/>
      <c r="BK176" s="37"/>
      <c r="BL176" s="191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0"/>
      <c r="M177" s="210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5"/>
      <c r="BC177" s="185"/>
      <c r="BD177" s="15"/>
      <c r="BE177" s="15"/>
      <c r="BF177" s="15"/>
      <c r="BG177" s="15"/>
      <c r="BH177" s="15"/>
      <c r="BI177" s="15"/>
      <c r="BJ177" s="15"/>
      <c r="BK177" s="37"/>
      <c r="BL177" s="191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0"/>
      <c r="M178" s="210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5"/>
      <c r="BC178" s="185"/>
      <c r="BD178" s="15"/>
      <c r="BE178" s="15"/>
      <c r="BF178" s="15"/>
      <c r="BG178" s="15"/>
      <c r="BH178" s="15"/>
      <c r="BI178" s="15"/>
      <c r="BJ178" s="15"/>
      <c r="BK178" s="37"/>
      <c r="BL178" s="191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0"/>
      <c r="M179" s="210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5"/>
      <c r="BC179" s="185"/>
      <c r="BD179" s="15"/>
      <c r="BE179" s="15"/>
      <c r="BF179" s="15"/>
      <c r="BG179" s="15"/>
      <c r="BH179" s="15"/>
      <c r="BI179" s="15"/>
      <c r="BJ179" s="15"/>
      <c r="BK179" s="37"/>
      <c r="BL179" s="191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0"/>
      <c r="M180" s="210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5"/>
      <c r="BC180" s="185"/>
      <c r="BD180" s="15"/>
      <c r="BE180" s="15"/>
      <c r="BF180" s="15"/>
      <c r="BG180" s="15"/>
      <c r="BH180" s="15"/>
      <c r="BI180" s="15"/>
      <c r="BJ180" s="15"/>
      <c r="BK180" s="37"/>
      <c r="BL180" s="191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0"/>
      <c r="M181" s="210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5"/>
      <c r="BC181" s="185"/>
      <c r="BD181" s="15"/>
      <c r="BE181" s="15"/>
      <c r="BF181" s="15"/>
      <c r="BG181" s="15"/>
      <c r="BH181" s="15"/>
      <c r="BI181" s="15"/>
      <c r="BJ181" s="15"/>
      <c r="BK181" s="37"/>
      <c r="BL181" s="191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0"/>
      <c r="M182" s="210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5"/>
      <c r="BC182" s="185"/>
      <c r="BD182" s="15"/>
      <c r="BE182" s="15"/>
      <c r="BF182" s="15"/>
      <c r="BG182" s="15"/>
      <c r="BH182" s="15"/>
      <c r="BI182" s="15"/>
      <c r="BJ182" s="15"/>
      <c r="BK182" s="37"/>
      <c r="BL182" s="191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0"/>
      <c r="M183" s="210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5"/>
      <c r="BC183" s="185"/>
      <c r="BD183" s="15"/>
      <c r="BE183" s="15"/>
      <c r="BF183" s="15"/>
      <c r="BG183" s="15"/>
      <c r="BH183" s="15"/>
      <c r="BI183" s="15"/>
      <c r="BJ183" s="15"/>
      <c r="BK183" s="37"/>
      <c r="BL183" s="191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0"/>
      <c r="M184" s="210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5"/>
      <c r="BC184" s="185"/>
      <c r="BD184" s="15"/>
      <c r="BE184" s="15"/>
      <c r="BF184" s="15"/>
      <c r="BG184" s="15"/>
      <c r="BH184" s="15"/>
      <c r="BI184" s="15"/>
      <c r="BJ184" s="15"/>
      <c r="BK184" s="37"/>
      <c r="BL184" s="191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0"/>
      <c r="M185" s="210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5"/>
      <c r="BC185" s="185"/>
      <c r="BD185" s="15"/>
      <c r="BE185" s="15"/>
      <c r="BF185" s="15"/>
      <c r="BG185" s="15"/>
      <c r="BH185" s="15"/>
      <c r="BI185" s="15"/>
      <c r="BJ185" s="15"/>
      <c r="BK185" s="37"/>
      <c r="BL185" s="191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0"/>
      <c r="M186" s="210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5"/>
      <c r="BC186" s="185"/>
      <c r="BD186" s="15"/>
      <c r="BE186" s="15"/>
      <c r="BF186" s="15"/>
      <c r="BG186" s="15"/>
      <c r="BH186" s="15"/>
      <c r="BI186" s="15"/>
      <c r="BJ186" s="15"/>
      <c r="BK186" s="37"/>
      <c r="BL186" s="191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0"/>
      <c r="M187" s="210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5"/>
      <c r="BC187" s="185"/>
      <c r="BD187" s="15"/>
      <c r="BE187" s="15"/>
      <c r="BF187" s="15"/>
      <c r="BG187" s="15"/>
      <c r="BH187" s="15"/>
      <c r="BI187" s="15"/>
      <c r="BJ187" s="15"/>
      <c r="BK187" s="37"/>
      <c r="BL187" s="191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0"/>
      <c r="M188" s="210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5"/>
      <c r="BC188" s="185"/>
      <c r="BD188" s="15"/>
      <c r="BE188" s="15"/>
      <c r="BF188" s="15"/>
      <c r="BG188" s="15"/>
      <c r="BH188" s="15"/>
      <c r="BI188" s="15"/>
      <c r="BJ188" s="15"/>
      <c r="BK188" s="37"/>
      <c r="BL188" s="191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0"/>
      <c r="M189" s="210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5"/>
      <c r="BC189" s="185"/>
      <c r="BD189" s="15"/>
      <c r="BE189" s="15"/>
      <c r="BF189" s="15"/>
      <c r="BG189" s="15"/>
      <c r="BH189" s="15"/>
      <c r="BI189" s="15"/>
      <c r="BJ189" s="15"/>
      <c r="BK189" s="37"/>
      <c r="BL189" s="191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0"/>
      <c r="M190" s="210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5"/>
      <c r="BC190" s="185"/>
      <c r="BD190" s="15"/>
      <c r="BE190" s="15"/>
      <c r="BF190" s="15"/>
      <c r="BG190" s="15"/>
      <c r="BH190" s="15"/>
      <c r="BI190" s="15"/>
      <c r="BJ190" s="15"/>
      <c r="BK190" s="37"/>
      <c r="BL190" s="191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0"/>
      <c r="M191" s="210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5"/>
      <c r="BC191" s="185"/>
      <c r="BD191" s="15"/>
      <c r="BE191" s="15"/>
      <c r="BF191" s="15"/>
      <c r="BG191" s="15"/>
      <c r="BH191" s="15"/>
      <c r="BI191" s="15"/>
      <c r="BJ191" s="15"/>
      <c r="BK191" s="37"/>
      <c r="BL191" s="191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0"/>
      <c r="M192" s="210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5"/>
      <c r="BC192" s="185"/>
      <c r="BD192" s="15"/>
      <c r="BE192" s="15"/>
      <c r="BF192" s="15"/>
      <c r="BG192" s="15"/>
      <c r="BH192" s="15"/>
      <c r="BI192" s="15"/>
      <c r="BJ192" s="15"/>
      <c r="BK192" s="37"/>
      <c r="BL192" s="191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0"/>
      <c r="M193" s="210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5"/>
      <c r="BC193" s="185"/>
      <c r="BD193" s="15"/>
      <c r="BE193" s="15"/>
      <c r="BF193" s="15"/>
      <c r="BG193" s="15"/>
      <c r="BH193" s="15"/>
      <c r="BI193" s="15"/>
      <c r="BJ193" s="15"/>
      <c r="BK193" s="37"/>
      <c r="BL193" s="191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0"/>
      <c r="M194" s="210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5"/>
      <c r="BC194" s="185"/>
      <c r="BD194" s="15"/>
      <c r="BE194" s="15"/>
      <c r="BF194" s="15"/>
      <c r="BG194" s="15"/>
      <c r="BH194" s="15"/>
      <c r="BI194" s="15"/>
      <c r="BJ194" s="15"/>
      <c r="BK194" s="37"/>
      <c r="BL194" s="191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0"/>
      <c r="M195" s="210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5"/>
      <c r="BC195" s="185"/>
      <c r="BD195" s="15"/>
      <c r="BE195" s="15"/>
      <c r="BF195" s="15"/>
      <c r="BG195" s="15"/>
      <c r="BH195" s="15"/>
      <c r="BI195" s="15"/>
      <c r="BJ195" s="15"/>
      <c r="BK195" s="37"/>
      <c r="BL195" s="191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0"/>
      <c r="M196" s="210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5"/>
      <c r="BC196" s="185"/>
      <c r="BD196" s="15"/>
      <c r="BE196" s="15"/>
      <c r="BF196" s="15"/>
      <c r="BG196" s="15"/>
      <c r="BH196" s="15"/>
      <c r="BI196" s="15"/>
      <c r="BJ196" s="15"/>
      <c r="BK196" s="37"/>
      <c r="BL196" s="191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0"/>
      <c r="M197" s="210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5"/>
      <c r="BC197" s="185"/>
      <c r="BD197" s="15"/>
      <c r="BE197" s="15"/>
      <c r="BF197" s="15"/>
      <c r="BG197" s="15"/>
      <c r="BH197" s="15"/>
      <c r="BI197" s="15"/>
      <c r="BJ197" s="15"/>
      <c r="BK197" s="37"/>
      <c r="BL197" s="191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0"/>
      <c r="M198" s="210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5"/>
      <c r="BC198" s="185"/>
      <c r="BD198" s="15"/>
      <c r="BE198" s="15"/>
      <c r="BF198" s="15"/>
      <c r="BG198" s="15"/>
      <c r="BH198" s="15"/>
      <c r="BI198" s="15"/>
      <c r="BJ198" s="15"/>
      <c r="BK198" s="37"/>
      <c r="BL198" s="191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0"/>
      <c r="M199" s="210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5"/>
      <c r="BC199" s="185"/>
      <c r="BD199" s="15"/>
      <c r="BE199" s="15"/>
      <c r="BF199" s="15"/>
      <c r="BG199" s="15"/>
      <c r="BH199" s="15"/>
      <c r="BI199" s="15"/>
      <c r="BJ199" s="15"/>
      <c r="BK199" s="37"/>
      <c r="BL199" s="191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0"/>
      <c r="M200" s="210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5"/>
      <c r="BC200" s="185"/>
      <c r="BD200" s="15"/>
      <c r="BE200" s="15"/>
      <c r="BF200" s="15"/>
      <c r="BG200" s="15"/>
      <c r="BH200" s="15"/>
      <c r="BI200" s="15"/>
      <c r="BJ200" s="15"/>
      <c r="BK200" s="37"/>
      <c r="BL200" s="191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0"/>
      <c r="M201" s="210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5"/>
      <c r="BC201" s="185"/>
      <c r="BD201" s="15"/>
      <c r="BE201" s="15"/>
      <c r="BF201" s="15"/>
      <c r="BG201" s="15"/>
      <c r="BH201" s="15"/>
      <c r="BI201" s="15"/>
      <c r="BJ201" s="15"/>
      <c r="BK201" s="37"/>
      <c r="BL201" s="191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0"/>
      <c r="M202" s="210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5"/>
      <c r="BC202" s="185"/>
      <c r="BD202" s="15"/>
      <c r="BE202" s="15"/>
      <c r="BF202" s="15"/>
      <c r="BG202" s="15"/>
      <c r="BH202" s="15"/>
      <c r="BI202" s="15"/>
      <c r="BJ202" s="15"/>
      <c r="BK202" s="37"/>
      <c r="BL202" s="191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0"/>
      <c r="M203" s="210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5"/>
      <c r="BC203" s="185"/>
      <c r="BD203" s="15"/>
      <c r="BE203" s="15"/>
      <c r="BF203" s="15"/>
      <c r="BG203" s="15"/>
      <c r="BH203" s="15"/>
      <c r="BI203" s="15"/>
      <c r="BJ203" s="15"/>
      <c r="BK203" s="37"/>
      <c r="BL203" s="191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0"/>
      <c r="M204" s="210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5"/>
      <c r="BC204" s="185"/>
      <c r="BD204" s="15"/>
      <c r="BE204" s="15"/>
      <c r="BF204" s="15"/>
      <c r="BG204" s="15"/>
      <c r="BH204" s="15"/>
      <c r="BI204" s="15"/>
      <c r="BJ204" s="15"/>
      <c r="BK204" s="37"/>
      <c r="BL204" s="191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0"/>
      <c r="M205" s="210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5"/>
      <c r="BC205" s="185"/>
      <c r="BD205" s="15"/>
      <c r="BE205" s="15"/>
      <c r="BF205" s="15"/>
      <c r="BG205" s="15"/>
      <c r="BH205" s="15"/>
      <c r="BI205" s="15"/>
      <c r="BJ205" s="15"/>
      <c r="BK205" s="37"/>
      <c r="BL205" s="191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0"/>
      <c r="M206" s="210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5"/>
      <c r="BC206" s="185"/>
      <c r="BD206" s="15"/>
      <c r="BE206" s="15"/>
      <c r="BF206" s="15"/>
      <c r="BG206" s="15"/>
      <c r="BH206" s="15"/>
      <c r="BI206" s="15"/>
      <c r="BJ206" s="15"/>
      <c r="BK206" s="37"/>
      <c r="BL206" s="191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0"/>
      <c r="M207" s="210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7"/>
      <c r="BC207" s="187"/>
      <c r="BD207" s="52"/>
      <c r="BE207" s="52"/>
      <c r="BF207" s="52"/>
      <c r="BG207" s="52"/>
      <c r="BH207" s="52"/>
      <c r="BI207" s="52"/>
      <c r="BJ207" s="52"/>
      <c r="BK207" s="52"/>
      <c r="BL207" s="179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1"/>
      <c r="M208" s="211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7"/>
      <c r="BC208" s="187"/>
      <c r="BD208" s="52"/>
      <c r="BE208" s="52"/>
      <c r="BF208" s="52"/>
      <c r="BG208" s="52"/>
      <c r="BH208" s="52"/>
      <c r="BI208" s="52"/>
      <c r="BJ208" s="52"/>
      <c r="BK208" s="52"/>
      <c r="BL208" s="179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1"/>
      <c r="M209" s="211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7"/>
      <c r="BC209" s="187"/>
      <c r="BL209" s="179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1"/>
      <c r="M210" s="211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7"/>
      <c r="BC210" s="187"/>
      <c r="BL210" s="179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1"/>
      <c r="M211" s="211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88"/>
      <c r="BC211" s="188"/>
      <c r="BL211" s="180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2"/>
      <c r="M212" s="212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88"/>
      <c r="BC212" s="188"/>
      <c r="BL212" s="180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2"/>
      <c r="M213" s="212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88"/>
      <c r="BC213" s="188"/>
      <c r="BL213" s="180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2"/>
      <c r="M214" s="212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88"/>
      <c r="BC214" s="188"/>
      <c r="BL214" s="180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2"/>
      <c r="M215" s="212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88"/>
      <c r="BC215" s="188"/>
      <c r="BL215" s="180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2"/>
      <c r="M216" s="212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7"/>
      <c r="BC216" s="187"/>
      <c r="BD216" s="52"/>
      <c r="BE216" s="52"/>
      <c r="BF216" s="52"/>
      <c r="BG216" s="52"/>
      <c r="BH216" s="52"/>
      <c r="BI216" s="52"/>
      <c r="BJ216" s="52"/>
      <c r="BK216" s="52"/>
      <c r="BL216" s="179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1"/>
      <c r="M217" s="211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7"/>
      <c r="BC217" s="187"/>
      <c r="BD217" s="52"/>
      <c r="BE217" s="52"/>
      <c r="BF217" s="52"/>
      <c r="BG217" s="52"/>
      <c r="BH217" s="52"/>
      <c r="BI217" s="52"/>
      <c r="BJ217" s="52"/>
      <c r="BK217" s="52"/>
      <c r="BL217" s="179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1"/>
      <c r="M218" s="211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7"/>
      <c r="BC218" s="187"/>
      <c r="BD218" s="52"/>
      <c r="BE218" s="52"/>
      <c r="BF218" s="52"/>
      <c r="BG218" s="52"/>
      <c r="BH218" s="52"/>
      <c r="BI218" s="52"/>
      <c r="BJ218" s="52"/>
      <c r="BK218" s="52"/>
      <c r="BL218" s="179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1"/>
      <c r="M219" s="201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88"/>
      <c r="BC219" s="187"/>
      <c r="BD219" s="52"/>
      <c r="BE219" s="52"/>
      <c r="BF219" s="52"/>
      <c r="BG219" s="52"/>
      <c r="BH219" s="52"/>
      <c r="BI219" s="52"/>
      <c r="BJ219" s="52"/>
      <c r="BK219" s="52"/>
      <c r="BL219" s="179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1"/>
      <c r="M220" s="201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88"/>
      <c r="BC220" s="188"/>
      <c r="BD220" s="52"/>
      <c r="BE220" s="52"/>
      <c r="BF220" s="52"/>
      <c r="BG220" s="52"/>
      <c r="BH220" s="52"/>
      <c r="BI220" s="52"/>
      <c r="BJ220" s="52"/>
      <c r="BK220" s="52"/>
      <c r="BL220" s="179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1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88"/>
      <c r="BC221" s="188"/>
      <c r="BD221" s="67"/>
      <c r="BE221" s="52"/>
      <c r="BF221" s="52"/>
      <c r="BG221" s="52"/>
      <c r="BH221" s="52"/>
      <c r="BI221" s="52"/>
      <c r="BJ221" s="52"/>
      <c r="BK221" s="52"/>
      <c r="BL221" s="179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88"/>
      <c r="BC222" s="188"/>
      <c r="BD222" s="67"/>
      <c r="BE222" s="67"/>
      <c r="BF222" s="52"/>
      <c r="BG222" s="52"/>
      <c r="BH222" s="52"/>
      <c r="BI222" s="52"/>
      <c r="BJ222" s="52"/>
      <c r="BK222" s="52"/>
      <c r="BL222" s="179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88"/>
      <c r="BC223" s="188"/>
      <c r="BD223" s="67"/>
      <c r="BE223" s="67"/>
      <c r="BF223" s="67"/>
      <c r="BG223" s="52"/>
      <c r="BH223" s="52"/>
      <c r="BI223" s="52"/>
      <c r="BJ223" s="52"/>
      <c r="BK223" s="52"/>
      <c r="BL223" s="179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3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7"/>
      <c r="BC224" s="188"/>
      <c r="BD224" s="67"/>
      <c r="BE224" s="85"/>
      <c r="BF224" s="85"/>
      <c r="BG224" s="85"/>
      <c r="BH224" s="85"/>
      <c r="BI224" s="85"/>
      <c r="BJ224" s="85"/>
      <c r="BK224" s="85"/>
      <c r="BL224" s="183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4"/>
      <c r="M225" s="214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7"/>
      <c r="BC225" s="187"/>
      <c r="BD225" s="80"/>
      <c r="BE225" s="81"/>
      <c r="BF225" s="81"/>
      <c r="BG225" s="81"/>
      <c r="BH225" s="81"/>
      <c r="BI225" s="81"/>
      <c r="BJ225" s="81"/>
      <c r="BK225" s="81"/>
      <c r="BL225" s="193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88"/>
      <c r="BC226" s="188"/>
      <c r="BD226" s="67"/>
      <c r="BE226" s="67"/>
      <c r="BF226" s="67"/>
      <c r="BG226" s="52"/>
      <c r="BH226" s="52"/>
      <c r="BI226" s="52"/>
      <c r="BJ226" s="52"/>
      <c r="BK226" s="52"/>
      <c r="BL226" s="179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3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7"/>
      <c r="BC227" s="188"/>
      <c r="BD227" s="67"/>
      <c r="BE227" s="85"/>
      <c r="BF227" s="85"/>
      <c r="BG227" s="85"/>
      <c r="BH227" s="85"/>
      <c r="BI227" s="85"/>
      <c r="BJ227" s="85"/>
      <c r="BK227" s="85"/>
      <c r="BL227" s="183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4"/>
      <c r="M228" s="214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7"/>
      <c r="BC228" s="187"/>
      <c r="BD228" s="80"/>
      <c r="BE228" s="81"/>
      <c r="BF228" s="81"/>
      <c r="BG228" s="81"/>
      <c r="BH228" s="81"/>
      <c r="BI228" s="81"/>
      <c r="BJ228" s="81"/>
      <c r="BK228" s="81"/>
      <c r="BL228" s="193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88"/>
      <c r="BC229" s="188"/>
      <c r="BD229" s="67"/>
      <c r="BE229" s="67"/>
      <c r="BF229" s="67"/>
      <c r="BG229" s="52"/>
      <c r="BH229" s="52"/>
      <c r="BI229" s="52"/>
      <c r="BJ229" s="52"/>
      <c r="BK229" s="52"/>
      <c r="BL229" s="179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3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7"/>
      <c r="BC230" s="188"/>
      <c r="BD230" s="67"/>
      <c r="BE230" s="85"/>
      <c r="BF230" s="85"/>
      <c r="BG230" s="85"/>
      <c r="BH230" s="85"/>
      <c r="BI230" s="85"/>
      <c r="BJ230" s="85"/>
      <c r="BK230" s="85"/>
      <c r="BL230" s="183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4"/>
      <c r="M231" s="214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7"/>
      <c r="BC231" s="187"/>
      <c r="BD231" s="80"/>
      <c r="BE231" s="81"/>
      <c r="BF231" s="81"/>
      <c r="BG231" s="81"/>
      <c r="BH231" s="81"/>
      <c r="BI231" s="81"/>
      <c r="BJ231" s="81"/>
      <c r="BK231" s="81"/>
      <c r="BL231" s="193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88"/>
      <c r="BC232" s="188"/>
      <c r="BD232" s="67"/>
      <c r="BE232" s="67"/>
      <c r="BF232" s="67"/>
      <c r="BG232" s="52"/>
      <c r="BH232" s="52"/>
      <c r="BI232" s="52"/>
      <c r="BJ232" s="52"/>
      <c r="BK232" s="52"/>
      <c r="BL232" s="179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3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7"/>
      <c r="BC233" s="188"/>
      <c r="BD233" s="67"/>
      <c r="BE233" s="85"/>
      <c r="BF233" s="85"/>
      <c r="BG233" s="85"/>
      <c r="BH233" s="85"/>
      <c r="BI233" s="85"/>
      <c r="BJ233" s="85"/>
      <c r="BK233" s="85"/>
      <c r="BL233" s="183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4"/>
      <c r="M234" s="214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7"/>
      <c r="BC234" s="187"/>
      <c r="BD234" s="80"/>
      <c r="BE234" s="81"/>
      <c r="BF234" s="81"/>
      <c r="BG234" s="81"/>
      <c r="BH234" s="81"/>
      <c r="BI234" s="81"/>
      <c r="BJ234" s="81"/>
      <c r="BK234" s="81"/>
      <c r="BL234" s="193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88"/>
      <c r="BC235" s="188"/>
      <c r="BD235" s="67"/>
      <c r="BE235" s="67"/>
      <c r="BF235" s="67"/>
      <c r="BG235" s="52"/>
      <c r="BH235" s="52"/>
      <c r="BI235" s="52"/>
      <c r="BJ235" s="52"/>
      <c r="BK235" s="52"/>
      <c r="BL235" s="179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3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7"/>
      <c r="BC236" s="188"/>
      <c r="BD236" s="67"/>
      <c r="BE236" s="85"/>
      <c r="BF236" s="85"/>
      <c r="BG236" s="85"/>
      <c r="BH236" s="85"/>
      <c r="BI236" s="85"/>
      <c r="BJ236" s="85"/>
      <c r="BK236" s="85"/>
      <c r="BL236" s="183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4"/>
      <c r="M237" s="214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7"/>
      <c r="BC237" s="187"/>
      <c r="BD237" s="80"/>
      <c r="BE237" s="81"/>
      <c r="BF237" s="81"/>
      <c r="BG237" s="81"/>
      <c r="BH237" s="81"/>
      <c r="BI237" s="81"/>
      <c r="BJ237" s="81"/>
      <c r="BK237" s="81"/>
      <c r="BL237" s="193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88"/>
      <c r="BC238" s="188"/>
      <c r="BD238" s="67"/>
      <c r="BE238" s="67"/>
      <c r="BF238" s="67"/>
      <c r="BG238" s="52"/>
      <c r="BH238" s="52"/>
      <c r="BI238" s="52"/>
      <c r="BJ238" s="52"/>
      <c r="BK238" s="52"/>
      <c r="BL238" s="179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3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7"/>
      <c r="BC239" s="188"/>
      <c r="BD239" s="67"/>
      <c r="BE239" s="85"/>
      <c r="BF239" s="85"/>
      <c r="BG239" s="85"/>
      <c r="BH239" s="85"/>
      <c r="BI239" s="85"/>
      <c r="BJ239" s="85"/>
      <c r="BK239" s="85"/>
      <c r="BL239" s="183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4"/>
      <c r="M240" s="214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7"/>
      <c r="BC240" s="187"/>
      <c r="BD240" s="80"/>
      <c r="BE240" s="81"/>
      <c r="BF240" s="81"/>
      <c r="BG240" s="81"/>
      <c r="BH240" s="81"/>
      <c r="BI240" s="81"/>
      <c r="BJ240" s="81"/>
      <c r="BK240" s="81"/>
      <c r="BL240" s="193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88"/>
      <c r="BC241" s="188"/>
      <c r="BD241" s="67"/>
      <c r="BE241" s="67"/>
      <c r="BF241" s="67"/>
      <c r="BG241" s="52"/>
      <c r="BH241" s="52"/>
      <c r="BI241" s="52"/>
      <c r="BJ241" s="52"/>
      <c r="BK241" s="52"/>
      <c r="BL241" s="179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7"/>
      <c r="BC242" s="188"/>
      <c r="BD242" s="67"/>
      <c r="BE242" s="85"/>
      <c r="BF242" s="85"/>
      <c r="BG242" s="85"/>
      <c r="BH242" s="85"/>
      <c r="BI242" s="85"/>
      <c r="BJ242" s="85"/>
      <c r="BK242" s="85"/>
      <c r="BL242" s="183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4"/>
      <c r="M243" s="214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7"/>
      <c r="BC243" s="187"/>
      <c r="BD243" s="79"/>
      <c r="BE243" s="79"/>
      <c r="BF243" s="79"/>
      <c r="BG243" s="79"/>
      <c r="BH243" s="79"/>
      <c r="BI243" s="79"/>
      <c r="BJ243" s="79"/>
      <c r="BK243" s="79"/>
      <c r="BL243" s="181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88"/>
      <c r="BC244" s="188"/>
      <c r="BD244" s="67"/>
      <c r="BE244" s="67"/>
      <c r="BF244" s="67"/>
      <c r="BG244" s="52"/>
      <c r="BH244" s="52"/>
      <c r="BI244" s="52"/>
      <c r="BJ244" s="52"/>
      <c r="BK244" s="52"/>
      <c r="BL244" s="179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7"/>
      <c r="BC245" s="188"/>
      <c r="BD245" s="67"/>
      <c r="BE245" s="85"/>
      <c r="BF245" s="85"/>
      <c r="BG245" s="85"/>
      <c r="BH245" s="85"/>
      <c r="BI245" s="85"/>
      <c r="BJ245" s="85"/>
      <c r="BK245" s="85"/>
      <c r="BL245" s="183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4"/>
      <c r="M246" s="214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7"/>
      <c r="BC246" s="187"/>
      <c r="BD246" s="79"/>
      <c r="BE246" s="79"/>
      <c r="BF246" s="79"/>
      <c r="BG246" s="79"/>
      <c r="BH246" s="79"/>
      <c r="BI246" s="79"/>
      <c r="BJ246" s="79"/>
      <c r="BK246" s="79"/>
      <c r="BL246" s="181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88"/>
      <c r="BC247" s="188"/>
      <c r="BD247" s="67"/>
      <c r="BE247" s="67"/>
      <c r="BF247" s="67"/>
      <c r="BG247" s="52"/>
      <c r="BH247" s="52"/>
      <c r="BI247" s="52"/>
      <c r="BJ247" s="52"/>
      <c r="BK247" s="52"/>
      <c r="BL247" s="179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7"/>
      <c r="BC248" s="188"/>
      <c r="BD248" s="67"/>
      <c r="BE248" s="85"/>
      <c r="BF248" s="85"/>
      <c r="BG248" s="85"/>
      <c r="BH248" s="85"/>
      <c r="BI248" s="85"/>
      <c r="BJ248" s="85"/>
      <c r="BK248" s="85"/>
      <c r="BL248" s="183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4"/>
      <c r="M249" s="214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7"/>
      <c r="BC249" s="187"/>
      <c r="BL249" s="179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88"/>
      <c r="BC250" s="188"/>
      <c r="BD250" s="67"/>
      <c r="BE250" s="67"/>
      <c r="BF250" s="67"/>
      <c r="BG250" s="52"/>
      <c r="BH250" s="52"/>
      <c r="BI250" s="52"/>
      <c r="BJ250" s="52"/>
      <c r="BK250" s="52"/>
      <c r="BL250" s="179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3"/>
      <c r="N251" s="79"/>
      <c r="O251" s="79"/>
      <c r="AF251" s="67"/>
      <c r="AG251" s="67"/>
      <c r="AH251" s="67"/>
      <c r="AI251" s="67"/>
      <c r="AJ251" s="67"/>
      <c r="AK251" s="67"/>
      <c r="AL251" s="67"/>
      <c r="BB251" s="187"/>
      <c r="BC251" s="188"/>
      <c r="BD251" s="67"/>
      <c r="BE251" s="85"/>
      <c r="BF251" s="85"/>
      <c r="BG251" s="85"/>
      <c r="BH251" s="85"/>
      <c r="BI251" s="85"/>
      <c r="BJ251" s="85"/>
      <c r="BK251" s="85"/>
      <c r="BL251" s="183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4"/>
      <c r="M252" s="214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7"/>
      <c r="BC252" s="187"/>
      <c r="BL252" s="179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88"/>
      <c r="BC253" s="188"/>
      <c r="BD253" s="67"/>
      <c r="BE253" s="67"/>
      <c r="BF253" s="67"/>
      <c r="BG253" s="52"/>
      <c r="BH253" s="52"/>
      <c r="BI253" s="52"/>
      <c r="BJ253" s="52"/>
      <c r="BK253" s="52"/>
      <c r="BL253" s="179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3"/>
      <c r="N254" s="79"/>
      <c r="O254" s="79"/>
      <c r="AF254" s="67"/>
      <c r="AG254" s="67"/>
      <c r="AH254" s="67"/>
      <c r="AI254" s="67"/>
      <c r="AJ254" s="67"/>
      <c r="AK254" s="67"/>
      <c r="AL254" s="67"/>
      <c r="BB254" s="187"/>
      <c r="BC254" s="188"/>
      <c r="BD254" s="67"/>
      <c r="BE254" s="85"/>
      <c r="BF254" s="85"/>
      <c r="BG254" s="85"/>
      <c r="BH254" s="85"/>
      <c r="BI254" s="85"/>
      <c r="BJ254" s="85"/>
      <c r="BK254" s="85"/>
      <c r="BL254" s="183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4"/>
      <c r="M255" s="214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89"/>
      <c r="BC255" s="189"/>
      <c r="BD255" s="95"/>
      <c r="BE255" s="95"/>
      <c r="BL255" s="179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7"/>
      <c r="BC256" s="187"/>
      <c r="BD256" s="52"/>
      <c r="BE256" s="52"/>
      <c r="BF256" s="52"/>
      <c r="BG256" s="52"/>
      <c r="BH256" s="52"/>
      <c r="BI256" s="52"/>
      <c r="BJ256" s="52"/>
      <c r="BK256" s="52"/>
      <c r="BL256" s="179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3"/>
      <c r="N257" s="79"/>
      <c r="O257" s="79"/>
      <c r="BB257" s="187"/>
      <c r="BC257" s="187"/>
      <c r="BI257" s="85"/>
      <c r="BJ257" s="85"/>
      <c r="BK257" s="85"/>
      <c r="BL257" s="183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7"/>
      <c r="BC258" s="187"/>
      <c r="BL258" s="179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7"/>
      <c r="BC259" s="187"/>
      <c r="BD259" s="52"/>
      <c r="BE259" s="52"/>
      <c r="BF259" s="52"/>
      <c r="BG259" s="52"/>
      <c r="BH259" s="52"/>
      <c r="BI259" s="52"/>
      <c r="BJ259" s="52"/>
      <c r="BK259" s="52"/>
      <c r="BL259" s="179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0"/>
      <c r="BC260" s="187"/>
      <c r="BE260" s="79"/>
      <c r="BL260" s="179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7"/>
      <c r="BC261" s="187"/>
      <c r="BK261" s="52"/>
      <c r="BL261" s="179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7"/>
      <c r="BC262" s="187"/>
      <c r="BL262" s="179"/>
    </row>
    <row r="263" spans="2:80" s="52" customFormat="1" ht="11.25" customHeight="1">
      <c r="L263" s="85"/>
      <c r="M263" s="85"/>
      <c r="Y263" s="79"/>
      <c r="BB263" s="187"/>
      <c r="BC263" s="187"/>
      <c r="BL263" s="179"/>
      <c r="BY263" s="79"/>
    </row>
    <row r="264" spans="2:80" s="52" customFormat="1" ht="11.25" customHeight="1">
      <c r="L264" s="85"/>
      <c r="M264" s="85"/>
      <c r="AW264" s="79"/>
      <c r="BB264" s="187"/>
      <c r="BC264" s="187"/>
      <c r="BL264" s="179"/>
    </row>
    <row r="265" spans="2:80" s="52" customFormat="1" ht="11.25" customHeight="1">
      <c r="L265" s="85"/>
      <c r="M265" s="85"/>
      <c r="U265" s="79"/>
      <c r="BB265" s="187"/>
      <c r="BC265" s="187"/>
      <c r="BL265" s="179"/>
      <c r="BU265" s="79"/>
    </row>
    <row r="266" spans="2:80" s="52" customFormat="1" ht="11.25" customHeight="1">
      <c r="L266" s="85"/>
      <c r="M266" s="85"/>
      <c r="AS266" s="79"/>
      <c r="BB266" s="187"/>
      <c r="BC266" s="187"/>
      <c r="BL266" s="179"/>
    </row>
    <row r="267" spans="2:80" s="52" customFormat="1" ht="11.25" customHeight="1">
      <c r="L267" s="85"/>
      <c r="M267" s="85"/>
      <c r="Q267" s="79"/>
      <c r="BB267" s="187"/>
      <c r="BC267" s="187"/>
      <c r="BL267" s="179"/>
      <c r="BQ267" s="79"/>
    </row>
    <row r="268" spans="2:80" s="52" customFormat="1" ht="11.25" customHeight="1">
      <c r="L268" s="85"/>
      <c r="M268" s="85"/>
      <c r="AO268" s="79"/>
      <c r="BB268" s="187"/>
      <c r="BC268" s="187"/>
      <c r="BL268" s="179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7"/>
      <c r="BC269" s="187"/>
      <c r="BK269" s="52"/>
      <c r="BL269" s="179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7"/>
      <c r="BC270" s="187"/>
      <c r="BK270" s="52"/>
      <c r="BL270" s="179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7"/>
      <c r="BC271" s="187"/>
      <c r="BK271" s="52"/>
      <c r="BL271" s="179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7"/>
      <c r="BC272" s="187"/>
      <c r="BK272" s="52"/>
      <c r="BL272" s="179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7"/>
      <c r="BC273" s="187"/>
      <c r="BK273" s="52"/>
      <c r="BL273" s="179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7"/>
      <c r="BC274" s="187"/>
      <c r="BK274" s="52"/>
      <c r="BL274" s="179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7"/>
      <c r="BC275" s="187"/>
      <c r="BK275" s="52"/>
      <c r="BL275" s="179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7"/>
      <c r="BC276" s="187"/>
      <c r="BK276" s="52"/>
      <c r="BL276" s="179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7"/>
      <c r="BC277" s="187"/>
      <c r="BK277" s="52"/>
      <c r="BL277" s="179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7"/>
      <c r="BC278" s="187"/>
      <c r="BK278" s="52"/>
      <c r="BL278" s="179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7"/>
      <c r="BC279" s="187"/>
      <c r="BK279" s="52"/>
      <c r="BL279" s="179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7"/>
      <c r="BC280" s="187"/>
      <c r="BK280" s="52"/>
      <c r="BL280" s="179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7"/>
      <c r="BC281" s="187"/>
      <c r="BK281" s="52"/>
      <c r="BL281" s="179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7"/>
      <c r="BC282" s="187"/>
      <c r="BK282" s="52"/>
      <c r="BL282" s="179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7"/>
      <c r="BC283" s="187"/>
      <c r="BK283" s="52"/>
      <c r="BL283" s="179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7"/>
      <c r="BC284" s="187"/>
      <c r="BK284" s="52"/>
      <c r="BL284" s="179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7"/>
      <c r="BC285" s="187"/>
      <c r="BK285" s="52"/>
      <c r="BL285" s="179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7"/>
      <c r="BC286" s="187"/>
      <c r="BK286" s="52"/>
      <c r="BL286" s="179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7"/>
      <c r="BC287" s="187"/>
      <c r="BK287" s="52"/>
      <c r="BL287" s="179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7"/>
      <c r="BC288" s="187"/>
      <c r="BK288" s="52"/>
      <c r="BL288" s="179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7"/>
      <c r="BC289" s="187"/>
      <c r="BK289" s="52"/>
      <c r="BL289" s="179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7"/>
      <c r="BC290" s="187"/>
      <c r="BK290" s="52"/>
      <c r="BL290" s="179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7"/>
      <c r="BC291" s="187"/>
      <c r="BK291" s="52"/>
      <c r="BL291" s="179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7"/>
      <c r="BC292" s="187"/>
      <c r="BK292" s="52"/>
      <c r="BL292" s="179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7"/>
      <c r="BC293" s="187"/>
      <c r="BK293" s="52"/>
      <c r="BL293" s="179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7"/>
      <c r="BC294" s="187"/>
      <c r="BK294" s="52"/>
      <c r="BL294" s="179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7"/>
      <c r="BC295" s="187"/>
      <c r="BK295" s="52"/>
      <c r="BL295" s="179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7"/>
      <c r="BC296" s="187"/>
      <c r="BK296" s="52"/>
      <c r="BL296" s="179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5"/>
      <c r="M297" s="215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7"/>
      <c r="BC297" s="187"/>
      <c r="BD297" s="96"/>
      <c r="BE297" s="96"/>
      <c r="BF297" s="96"/>
      <c r="BG297" s="96"/>
      <c r="BH297" s="96"/>
      <c r="BI297" s="96"/>
      <c r="BJ297" s="96"/>
      <c r="BK297" s="96"/>
      <c r="BL297" s="184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5"/>
      <c r="M298" s="215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7"/>
      <c r="BC298" s="187"/>
      <c r="BD298" s="96"/>
      <c r="BE298" s="96"/>
      <c r="BF298" s="96"/>
      <c r="BG298" s="96"/>
      <c r="BH298" s="96"/>
      <c r="BI298" s="96"/>
      <c r="BJ298" s="96"/>
      <c r="BK298" s="96"/>
      <c r="BL298" s="184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5"/>
      <c r="M299" s="215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7"/>
      <c r="BC299" s="187"/>
      <c r="BD299" s="96"/>
      <c r="BE299" s="96"/>
      <c r="BF299" s="96"/>
      <c r="BG299" s="96"/>
      <c r="BH299" s="96"/>
      <c r="BI299" s="96"/>
      <c r="BJ299" s="96"/>
      <c r="BK299" s="96"/>
      <c r="BL299" s="184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5"/>
      <c r="M300" s="215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7"/>
      <c r="BC300" s="187"/>
      <c r="BD300" s="96"/>
      <c r="BE300" s="96"/>
      <c r="BF300" s="96"/>
      <c r="BG300" s="96"/>
      <c r="BH300" s="96"/>
      <c r="BI300" s="96"/>
      <c r="BJ300" s="96"/>
      <c r="BK300" s="96"/>
      <c r="BL300" s="184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5"/>
      <c r="M301" s="215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7"/>
      <c r="BC301" s="187"/>
      <c r="BD301" s="96"/>
      <c r="BE301" s="96"/>
      <c r="BF301" s="96"/>
      <c r="BG301" s="96"/>
      <c r="BH301" s="96"/>
      <c r="BI301" s="96"/>
      <c r="BJ301" s="96"/>
      <c r="BK301" s="96"/>
      <c r="BL301" s="184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5"/>
      <c r="M302" s="215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7"/>
      <c r="BC302" s="187"/>
      <c r="BD302" s="96"/>
      <c r="BE302" s="96"/>
      <c r="BF302" s="96"/>
      <c r="BG302" s="96"/>
      <c r="BH302" s="96"/>
      <c r="BI302" s="96"/>
      <c r="BJ302" s="96"/>
      <c r="BK302" s="96"/>
      <c r="BL302" s="184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5"/>
      <c r="M303" s="215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7"/>
      <c r="BC303" s="187"/>
      <c r="BD303" s="96"/>
      <c r="BE303" s="96"/>
      <c r="BF303" s="96"/>
      <c r="BG303" s="96"/>
      <c r="BH303" s="96"/>
      <c r="BI303" s="96"/>
      <c r="BJ303" s="96"/>
      <c r="BK303" s="96"/>
      <c r="BL303" s="184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5"/>
      <c r="M304" s="215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7"/>
      <c r="BC304" s="187"/>
      <c r="BD304" s="96"/>
      <c r="BE304" s="96"/>
      <c r="BF304" s="96"/>
      <c r="BG304" s="96"/>
      <c r="BH304" s="96"/>
      <c r="BI304" s="96"/>
      <c r="BJ304" s="96"/>
      <c r="BK304" s="96"/>
      <c r="BL304" s="184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5"/>
      <c r="M305" s="215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7"/>
      <c r="BC305" s="187"/>
      <c r="BD305" s="96"/>
      <c r="BE305" s="96"/>
      <c r="BF305" s="96"/>
      <c r="BG305" s="96"/>
      <c r="BH305" s="96"/>
      <c r="BI305" s="96"/>
      <c r="BJ305" s="96"/>
      <c r="BK305" s="96"/>
      <c r="BL305" s="184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5"/>
      <c r="M306" s="215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7"/>
      <c r="BC306" s="187"/>
      <c r="BD306" s="96"/>
      <c r="BE306" s="96"/>
      <c r="BF306" s="96"/>
      <c r="BG306" s="96"/>
      <c r="BH306" s="96"/>
      <c r="BI306" s="96"/>
      <c r="BJ306" s="96"/>
      <c r="BK306" s="96"/>
      <c r="BL306" s="184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5"/>
      <c r="M307" s="215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7"/>
      <c r="BC307" s="187"/>
      <c r="BD307" s="96"/>
      <c r="BE307" s="96"/>
      <c r="BF307" s="96"/>
      <c r="BG307" s="96"/>
      <c r="BH307" s="96"/>
      <c r="BI307" s="96"/>
      <c r="BJ307" s="96"/>
      <c r="BK307" s="96"/>
      <c r="BL307" s="184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5"/>
      <c r="M308" s="215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7"/>
      <c r="BC308" s="187"/>
      <c r="BD308" s="96"/>
      <c r="BE308" s="96"/>
      <c r="BF308" s="96"/>
      <c r="BG308" s="96"/>
      <c r="BH308" s="96"/>
      <c r="BI308" s="96"/>
      <c r="BJ308" s="96"/>
      <c r="BK308" s="96"/>
      <c r="BL308" s="184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5"/>
      <c r="M309" s="215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7"/>
      <c r="BC309" s="187"/>
      <c r="BD309" s="96"/>
      <c r="BE309" s="96"/>
      <c r="BF309" s="96"/>
      <c r="BG309" s="96"/>
      <c r="BH309" s="96"/>
      <c r="BI309" s="96"/>
      <c r="BJ309" s="96"/>
      <c r="BK309" s="96"/>
      <c r="BL309" s="184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5"/>
      <c r="M310" s="215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7"/>
      <c r="BC310" s="187"/>
      <c r="BD310" s="96"/>
      <c r="BE310" s="96"/>
      <c r="BF310" s="96"/>
      <c r="BG310" s="96"/>
      <c r="BH310" s="96"/>
      <c r="BI310" s="96"/>
      <c r="BJ310" s="96"/>
      <c r="BK310" s="96"/>
      <c r="BL310" s="184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5"/>
      <c r="M311" s="215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7"/>
      <c r="BC311" s="187"/>
      <c r="BD311" s="96"/>
      <c r="BE311" s="96"/>
      <c r="BF311" s="96"/>
      <c r="BG311" s="96"/>
      <c r="BH311" s="96"/>
      <c r="BI311" s="96"/>
      <c r="BJ311" s="96"/>
      <c r="BK311" s="96"/>
      <c r="BL311" s="184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5"/>
      <c r="M312" s="215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7"/>
      <c r="BC312" s="187"/>
      <c r="BD312" s="96"/>
      <c r="BE312" s="96"/>
      <c r="BF312" s="96"/>
      <c r="BG312" s="96"/>
      <c r="BH312" s="96"/>
      <c r="BI312" s="96"/>
      <c r="BJ312" s="96"/>
      <c r="BK312" s="96"/>
      <c r="BL312" s="184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5"/>
      <c r="M313" s="215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7"/>
      <c r="BC313" s="187"/>
      <c r="BD313" s="96"/>
      <c r="BE313" s="96"/>
      <c r="BF313" s="96"/>
      <c r="BG313" s="96"/>
      <c r="BH313" s="96"/>
      <c r="BI313" s="96"/>
      <c r="BJ313" s="96"/>
      <c r="BK313" s="96"/>
      <c r="BL313" s="184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5"/>
      <c r="M314" s="215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7"/>
      <c r="BC314" s="187"/>
      <c r="BD314" s="96"/>
      <c r="BE314" s="96"/>
      <c r="BF314" s="96"/>
      <c r="BG314" s="96"/>
      <c r="BH314" s="96"/>
      <c r="BI314" s="96"/>
      <c r="BJ314" s="96"/>
      <c r="BK314" s="96"/>
      <c r="BL314" s="184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5"/>
      <c r="M315" s="215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7"/>
      <c r="BC315" s="187"/>
      <c r="BD315" s="96"/>
      <c r="BE315" s="96"/>
      <c r="BF315" s="96"/>
      <c r="BG315" s="96"/>
      <c r="BH315" s="96"/>
      <c r="BI315" s="96"/>
      <c r="BJ315" s="96"/>
      <c r="BK315" s="96"/>
      <c r="BL315" s="184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5"/>
      <c r="M316" s="215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7"/>
      <c r="BC316" s="187"/>
      <c r="BD316" s="96"/>
      <c r="BE316" s="96"/>
      <c r="BF316" s="96"/>
      <c r="BG316" s="96"/>
      <c r="BH316" s="96"/>
      <c r="BI316" s="96"/>
      <c r="BJ316" s="96"/>
      <c r="BK316" s="96"/>
      <c r="BL316" s="184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2022-09-21T09:02:15Z</dcterms:modified>
</cp:coreProperties>
</file>